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vDos\Resp\2020\DIC\"/>
    </mc:Choice>
  </mc:AlternateContent>
  <xr:revisionPtr revIDLastSave="0" documentId="13_ncr:1_{5807212F-4AC6-40AA-B258-92F13A13731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. E.P" sheetId="1" r:id="rId1"/>
    <sheet name="Ingresos" sheetId="4" r:id="rId2"/>
    <sheet name="Gastos" sheetId="2" r:id="rId3"/>
    <sheet name="Hoja2" sheetId="6" r:id="rId4"/>
    <sheet name="Hoja3" sheetId="8" r:id="rId5"/>
  </sheets>
  <definedNames>
    <definedName name="_xlnm._FilterDatabase" localSheetId="3" hidden="1">Hoja2!$A$2:$G$391</definedName>
    <definedName name="_xlnm._FilterDatabase" localSheetId="4" hidden="1">Hoja3!$A$1:$G$392</definedName>
    <definedName name="REPORTE_enero_a_marzo_2019" localSheetId="3">Hoja2!$A$2:$G$376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4" i="2" l="1"/>
  <c r="F105" i="2"/>
  <c r="E105" i="2"/>
  <c r="K105" i="2" s="1"/>
  <c r="L105" i="2" s="1"/>
  <c r="K5" i="2"/>
  <c r="L5" i="2" s="1"/>
  <c r="K6" i="2"/>
  <c r="L6" i="2"/>
  <c r="K7" i="2"/>
  <c r="L7" i="2" s="1"/>
  <c r="K8" i="2"/>
  <c r="L8" i="2"/>
  <c r="K9" i="2"/>
  <c r="L9" i="2" s="1"/>
  <c r="K10" i="2"/>
  <c r="L10" i="2"/>
  <c r="K11" i="2"/>
  <c r="L11" i="2" s="1"/>
  <c r="K12" i="2"/>
  <c r="L12" i="2"/>
  <c r="K13" i="2"/>
  <c r="L13" i="2" s="1"/>
  <c r="K14" i="2"/>
  <c r="L14" i="2"/>
  <c r="K15" i="2"/>
  <c r="L15" i="2" s="1"/>
  <c r="K16" i="2"/>
  <c r="L16" i="2"/>
  <c r="K17" i="2"/>
  <c r="L17" i="2" s="1"/>
  <c r="K18" i="2"/>
  <c r="L18" i="2"/>
  <c r="K19" i="2"/>
  <c r="L19" i="2" s="1"/>
  <c r="K20" i="2"/>
  <c r="L20" i="2"/>
  <c r="K21" i="2"/>
  <c r="L21" i="2" s="1"/>
  <c r="K22" i="2"/>
  <c r="L22" i="2"/>
  <c r="K23" i="2"/>
  <c r="L23" i="2" s="1"/>
  <c r="K24" i="2"/>
  <c r="L24" i="2"/>
  <c r="K25" i="2"/>
  <c r="L25" i="2" s="1"/>
  <c r="K26" i="2"/>
  <c r="L26" i="2"/>
  <c r="K27" i="2"/>
  <c r="L27" i="2" s="1"/>
  <c r="K28" i="2"/>
  <c r="L28" i="2"/>
  <c r="K29" i="2"/>
  <c r="L29" i="2" s="1"/>
  <c r="K30" i="2"/>
  <c r="L30" i="2"/>
  <c r="K31" i="2"/>
  <c r="L31" i="2" s="1"/>
  <c r="K32" i="2"/>
  <c r="L32" i="2"/>
  <c r="K33" i="2"/>
  <c r="L33" i="2" s="1"/>
  <c r="K34" i="2"/>
  <c r="L34" i="2"/>
  <c r="K35" i="2"/>
  <c r="L35" i="2" s="1"/>
  <c r="K36" i="2"/>
  <c r="L36" i="2"/>
  <c r="K37" i="2"/>
  <c r="L37" i="2" s="1"/>
  <c r="K38" i="2"/>
  <c r="L38" i="2"/>
  <c r="K39" i="2"/>
  <c r="L39" i="2" s="1"/>
  <c r="K40" i="2"/>
  <c r="L40" i="2"/>
  <c r="K41" i="2"/>
  <c r="L41" i="2" s="1"/>
  <c r="K42" i="2"/>
  <c r="L42" i="2"/>
  <c r="K43" i="2"/>
  <c r="L43" i="2" s="1"/>
  <c r="K44" i="2"/>
  <c r="L44" i="2"/>
  <c r="K45" i="2"/>
  <c r="L45" i="2" s="1"/>
  <c r="K46" i="2"/>
  <c r="L46" i="2"/>
  <c r="K47" i="2"/>
  <c r="L47" i="2" s="1"/>
  <c r="K48" i="2"/>
  <c r="L48" i="2"/>
  <c r="K49" i="2"/>
  <c r="L49" i="2" s="1"/>
  <c r="K50" i="2"/>
  <c r="L50" i="2"/>
  <c r="K51" i="2"/>
  <c r="L51" i="2" s="1"/>
  <c r="K52" i="2"/>
  <c r="L52" i="2"/>
  <c r="K53" i="2"/>
  <c r="L53" i="2" s="1"/>
  <c r="K54" i="2"/>
  <c r="L54" i="2"/>
  <c r="K55" i="2"/>
  <c r="L55" i="2" s="1"/>
  <c r="K56" i="2"/>
  <c r="L56" i="2"/>
  <c r="K57" i="2"/>
  <c r="L57" i="2" s="1"/>
  <c r="K58" i="2"/>
  <c r="L58" i="2"/>
  <c r="K59" i="2"/>
  <c r="L59" i="2" s="1"/>
  <c r="K60" i="2"/>
  <c r="L60" i="2"/>
  <c r="K61" i="2"/>
  <c r="L61" i="2" s="1"/>
  <c r="K62" i="2"/>
  <c r="L62" i="2"/>
  <c r="K63" i="2"/>
  <c r="L63" i="2" s="1"/>
  <c r="K64" i="2"/>
  <c r="L64" i="2"/>
  <c r="K65" i="2"/>
  <c r="L65" i="2" s="1"/>
  <c r="K66" i="2"/>
  <c r="L66" i="2"/>
  <c r="K67" i="2"/>
  <c r="L67" i="2" s="1"/>
  <c r="K68" i="2"/>
  <c r="L68" i="2"/>
  <c r="K69" i="2"/>
  <c r="L69" i="2" s="1"/>
  <c r="K70" i="2"/>
  <c r="L70" i="2"/>
  <c r="K71" i="2"/>
  <c r="L71" i="2" s="1"/>
  <c r="K72" i="2"/>
  <c r="L72" i="2"/>
  <c r="K73" i="2"/>
  <c r="L73" i="2" s="1"/>
  <c r="K74" i="2"/>
  <c r="L74" i="2"/>
  <c r="K75" i="2"/>
  <c r="L75" i="2" s="1"/>
  <c r="K76" i="2"/>
  <c r="L76" i="2"/>
  <c r="K77" i="2"/>
  <c r="L77" i="2" s="1"/>
  <c r="K78" i="2"/>
  <c r="L78" i="2"/>
  <c r="K79" i="2"/>
  <c r="L79" i="2" s="1"/>
  <c r="K80" i="2"/>
  <c r="L80" i="2"/>
  <c r="K81" i="2"/>
  <c r="L81" i="2" s="1"/>
  <c r="K82" i="2"/>
  <c r="L82" i="2"/>
  <c r="K83" i="2"/>
  <c r="L83" i="2" s="1"/>
  <c r="K84" i="2"/>
  <c r="L84" i="2"/>
  <c r="K85" i="2"/>
  <c r="L85" i="2" s="1"/>
  <c r="K86" i="2"/>
  <c r="L86" i="2"/>
  <c r="K87" i="2"/>
  <c r="L87" i="2" s="1"/>
  <c r="K88" i="2"/>
  <c r="L88" i="2"/>
  <c r="K89" i="2"/>
  <c r="L89" i="2" s="1"/>
  <c r="K90" i="2"/>
  <c r="L90" i="2"/>
  <c r="K91" i="2"/>
  <c r="L91" i="2" s="1"/>
  <c r="K92" i="2"/>
  <c r="L92" i="2"/>
  <c r="K93" i="2"/>
  <c r="L93" i="2" s="1"/>
  <c r="K94" i="2"/>
  <c r="L94" i="2"/>
  <c r="K95" i="2"/>
  <c r="L95" i="2" s="1"/>
  <c r="K96" i="2"/>
  <c r="L96" i="2"/>
  <c r="K97" i="2"/>
  <c r="L97" i="2" s="1"/>
  <c r="K98" i="2"/>
  <c r="L98" i="2"/>
  <c r="K99" i="2"/>
  <c r="L99" i="2" s="1"/>
  <c r="K100" i="2"/>
  <c r="L100" i="2"/>
  <c r="K101" i="2"/>
  <c r="L101" i="2" s="1"/>
  <c r="K102" i="2"/>
  <c r="L102" i="2"/>
  <c r="K103" i="2"/>
  <c r="L103" i="2" s="1"/>
  <c r="K104" i="2"/>
  <c r="L104" i="2"/>
  <c r="K106" i="2"/>
  <c r="L106" i="2"/>
  <c r="K107" i="2"/>
  <c r="L107" i="2" s="1"/>
  <c r="K108" i="2"/>
  <c r="L108" i="2"/>
  <c r="K109" i="2"/>
  <c r="L109" i="2" s="1"/>
  <c r="K110" i="2"/>
  <c r="L110" i="2"/>
  <c r="K111" i="2"/>
  <c r="L111" i="2" s="1"/>
  <c r="K112" i="2"/>
  <c r="L112" i="2"/>
  <c r="K113" i="2"/>
  <c r="L113" i="2" s="1"/>
  <c r="K114" i="2"/>
  <c r="L114" i="2"/>
  <c r="K115" i="2"/>
  <c r="L115" i="2" s="1"/>
  <c r="K116" i="2"/>
  <c r="L116" i="2"/>
  <c r="K117" i="2"/>
  <c r="L117" i="2" s="1"/>
  <c r="K118" i="2"/>
  <c r="L118" i="2"/>
  <c r="K119" i="2"/>
  <c r="L119" i="2" s="1"/>
  <c r="K120" i="2"/>
  <c r="L120" i="2"/>
  <c r="K121" i="2"/>
  <c r="L121" i="2" s="1"/>
  <c r="K122" i="2"/>
  <c r="L122" i="2"/>
  <c r="K123" i="2"/>
  <c r="L123" i="2" s="1"/>
  <c r="K124" i="2"/>
  <c r="L124" i="2"/>
  <c r="K125" i="2"/>
  <c r="L125" i="2" s="1"/>
  <c r="K126" i="2"/>
  <c r="L126" i="2"/>
  <c r="K127" i="2"/>
  <c r="L127" i="2" s="1"/>
  <c r="K128" i="2"/>
  <c r="L128" i="2"/>
  <c r="K129" i="2"/>
  <c r="L129" i="2" s="1"/>
  <c r="K130" i="2"/>
  <c r="L130" i="2"/>
  <c r="K131" i="2"/>
  <c r="L131" i="2" s="1"/>
  <c r="K132" i="2"/>
  <c r="L132" i="2"/>
  <c r="K133" i="2"/>
  <c r="L133" i="2" s="1"/>
  <c r="K134" i="2"/>
  <c r="L134" i="2"/>
  <c r="K135" i="2"/>
  <c r="L135" i="2" s="1"/>
  <c r="K136" i="2"/>
  <c r="L136" i="2"/>
  <c r="K137" i="2"/>
  <c r="L137" i="2" s="1"/>
  <c r="K138" i="2"/>
  <c r="L138" i="2"/>
  <c r="K139" i="2"/>
  <c r="L139" i="2" s="1"/>
  <c r="K140" i="2"/>
  <c r="L140" i="2"/>
  <c r="K141" i="2"/>
  <c r="L141" i="2" s="1"/>
  <c r="K142" i="2"/>
  <c r="L142" i="2"/>
  <c r="K143" i="2"/>
  <c r="L143" i="2" s="1"/>
  <c r="K144" i="2"/>
  <c r="L144" i="2"/>
  <c r="K145" i="2"/>
  <c r="L145" i="2" s="1"/>
  <c r="K146" i="2"/>
  <c r="L146" i="2"/>
  <c r="K147" i="2"/>
  <c r="L147" i="2" s="1"/>
  <c r="K148" i="2"/>
  <c r="L148" i="2"/>
  <c r="K149" i="2"/>
  <c r="L149" i="2" s="1"/>
  <c r="K150" i="2"/>
  <c r="L150" i="2"/>
  <c r="K151" i="2"/>
  <c r="L151" i="2" s="1"/>
  <c r="K4" i="2"/>
  <c r="L4" i="2" s="1"/>
  <c r="H154" i="2" l="1"/>
  <c r="F8" i="4" l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7" i="4"/>
  <c r="E170" i="2" l="1"/>
  <c r="E153" i="2"/>
  <c r="E154" i="2" l="1"/>
  <c r="E182" i="2"/>
  <c r="I153" i="2" l="1"/>
  <c r="I154" i="2" s="1"/>
  <c r="E27" i="1" l="1"/>
  <c r="E21" i="1"/>
  <c r="F182" i="2"/>
  <c r="F160" i="2" l="1"/>
  <c r="G160" i="2"/>
  <c r="H160" i="2"/>
  <c r="D22" i="1" s="1"/>
  <c r="I160" i="2"/>
  <c r="F22" i="1" s="1"/>
  <c r="E160" i="2"/>
  <c r="C22" i="1" s="1"/>
  <c r="F169" i="2"/>
  <c r="G169" i="2"/>
  <c r="H169" i="2"/>
  <c r="D31" i="1" s="1"/>
  <c r="I169" i="2"/>
  <c r="F31" i="1" s="1"/>
  <c r="E169" i="2"/>
  <c r="C31" i="1" s="1"/>
  <c r="D23" i="1"/>
  <c r="F23" i="1"/>
  <c r="D24" i="1"/>
  <c r="F24" i="1"/>
  <c r="D25" i="1"/>
  <c r="F25" i="1"/>
  <c r="D26" i="1"/>
  <c r="F26" i="1"/>
  <c r="D28" i="1"/>
  <c r="F28" i="1"/>
  <c r="D29" i="1"/>
  <c r="F29" i="1"/>
  <c r="D30" i="1"/>
  <c r="F30" i="1"/>
  <c r="C23" i="1"/>
  <c r="C24" i="1"/>
  <c r="C25" i="1"/>
  <c r="C26" i="1"/>
  <c r="C28" i="1"/>
  <c r="C29" i="1"/>
  <c r="C30" i="1"/>
  <c r="I22" i="1" l="1"/>
  <c r="G31" i="1"/>
  <c r="H31" i="1"/>
  <c r="E34" i="1"/>
  <c r="F159" i="2"/>
  <c r="G159" i="2"/>
  <c r="H159" i="2"/>
  <c r="I159" i="2"/>
  <c r="F165" i="2"/>
  <c r="G165" i="2"/>
  <c r="H165" i="2"/>
  <c r="D27" i="1" s="1"/>
  <c r="I165" i="2"/>
  <c r="F27" i="1" s="1"/>
  <c r="F170" i="2"/>
  <c r="G170" i="2"/>
  <c r="H170" i="2"/>
  <c r="D32" i="1" s="1"/>
  <c r="I170" i="2"/>
  <c r="F32" i="1" s="1"/>
  <c r="F171" i="2"/>
  <c r="G171" i="2"/>
  <c r="H171" i="2"/>
  <c r="D33" i="1" s="1"/>
  <c r="I171" i="2"/>
  <c r="F33" i="1" s="1"/>
  <c r="E171" i="2"/>
  <c r="C33" i="1" s="1"/>
  <c r="C32" i="1"/>
  <c r="E165" i="2"/>
  <c r="C27" i="1" s="1"/>
  <c r="E159" i="2"/>
  <c r="J27" i="1" l="1"/>
  <c r="J33" i="1"/>
  <c r="I33" i="1"/>
  <c r="I173" i="2"/>
  <c r="D21" i="1"/>
  <c r="D34" i="1" s="1"/>
  <c r="H173" i="2"/>
  <c r="F173" i="2"/>
  <c r="E173" i="2"/>
  <c r="G173" i="2"/>
  <c r="C21" i="1"/>
  <c r="C34" i="1" s="1"/>
  <c r="F21" i="1"/>
  <c r="F12" i="1"/>
  <c r="D12" i="1"/>
  <c r="C12" i="1"/>
  <c r="G100" i="4"/>
  <c r="F17" i="1" s="1"/>
  <c r="F100" i="4"/>
  <c r="D17" i="1" s="1"/>
  <c r="E100" i="4"/>
  <c r="D100" i="4"/>
  <c r="G99" i="4"/>
  <c r="F16" i="1" s="1"/>
  <c r="F99" i="4"/>
  <c r="D16" i="1" s="1"/>
  <c r="E99" i="4"/>
  <c r="D99" i="4"/>
  <c r="G98" i="4"/>
  <c r="F15" i="1" s="1"/>
  <c r="F98" i="4"/>
  <c r="D15" i="1" s="1"/>
  <c r="E98" i="4"/>
  <c r="D98" i="4"/>
  <c r="G97" i="4"/>
  <c r="F14" i="1" s="1"/>
  <c r="F97" i="4"/>
  <c r="D14" i="1" s="1"/>
  <c r="E97" i="4"/>
  <c r="D97" i="4"/>
  <c r="G96" i="4"/>
  <c r="F13" i="1" s="1"/>
  <c r="F96" i="4"/>
  <c r="D13" i="1" s="1"/>
  <c r="E96" i="4"/>
  <c r="D96" i="4"/>
  <c r="G94" i="4"/>
  <c r="F94" i="4"/>
  <c r="E94" i="4"/>
  <c r="D94" i="4"/>
  <c r="C100" i="4"/>
  <c r="C17" i="1" s="1"/>
  <c r="C99" i="4"/>
  <c r="C16" i="1" s="1"/>
  <c r="C98" i="4"/>
  <c r="C15" i="1" s="1"/>
  <c r="C97" i="4"/>
  <c r="C96" i="4"/>
  <c r="C13" i="1" s="1"/>
  <c r="C94" i="4"/>
  <c r="C11" i="1" s="1"/>
  <c r="G87" i="4"/>
  <c r="F87" i="4"/>
  <c r="E87" i="4"/>
  <c r="D87" i="4"/>
  <c r="C87" i="4"/>
  <c r="H12" i="1" l="1"/>
  <c r="E176" i="2"/>
  <c r="H176" i="2"/>
  <c r="F102" i="4"/>
  <c r="F104" i="4" s="1"/>
  <c r="D102" i="4"/>
  <c r="D104" i="4" s="1"/>
  <c r="E102" i="4"/>
  <c r="E104" i="4" s="1"/>
  <c r="G102" i="4"/>
  <c r="F11" i="1"/>
  <c r="F34" i="1"/>
  <c r="I13" i="1"/>
  <c r="I15" i="1"/>
  <c r="D11" i="1"/>
  <c r="H14" i="1"/>
  <c r="C102" i="4"/>
  <c r="C104" i="4" s="1"/>
  <c r="I16" i="1"/>
  <c r="I17" i="1"/>
  <c r="H13" i="1"/>
  <c r="J13" i="1"/>
  <c r="H15" i="1"/>
  <c r="J15" i="1"/>
  <c r="J17" i="1"/>
  <c r="H17" i="1"/>
  <c r="J16" i="1"/>
  <c r="H16" i="1"/>
  <c r="C14" i="1"/>
  <c r="I14" i="1" s="1"/>
  <c r="J14" i="1"/>
  <c r="I11" i="1" l="1"/>
  <c r="H11" i="1"/>
  <c r="G104" i="4"/>
  <c r="J11" i="1"/>
  <c r="I176" i="2"/>
  <c r="I174" i="2"/>
  <c r="H153" i="2"/>
  <c r="G153" i="2"/>
  <c r="G154" i="2" s="1"/>
  <c r="F153" i="2"/>
  <c r="F154" i="2" l="1"/>
  <c r="D156" i="2"/>
  <c r="B155" i="2"/>
  <c r="H174" i="2"/>
  <c r="F174" i="2"/>
  <c r="E174" i="2"/>
  <c r="G174" i="2"/>
  <c r="G11" i="1"/>
  <c r="H18" i="1"/>
  <c r="G12" i="1"/>
  <c r="G13" i="1"/>
  <c r="G14" i="1"/>
  <c r="G15" i="1"/>
  <c r="G16" i="1"/>
  <c r="G17" i="1"/>
  <c r="C18" i="1"/>
  <c r="C106" i="4" s="1"/>
  <c r="D18" i="1"/>
  <c r="E18" i="1"/>
  <c r="E36" i="1" s="1"/>
  <c r="F18" i="1"/>
  <c r="G106" i="4" s="1"/>
  <c r="G23" i="1"/>
  <c r="H23" i="1"/>
  <c r="G24" i="1"/>
  <c r="H24" i="1"/>
  <c r="G25" i="1"/>
  <c r="H25" i="1"/>
  <c r="G26" i="1"/>
  <c r="H26" i="1"/>
  <c r="H27" i="1"/>
  <c r="G28" i="1"/>
  <c r="H28" i="1"/>
  <c r="G29" i="1"/>
  <c r="H29" i="1"/>
  <c r="G33" i="1"/>
  <c r="F36" i="1" l="1"/>
  <c r="H30" i="1"/>
  <c r="I27" i="1"/>
  <c r="H22" i="1"/>
  <c r="G30" i="1"/>
  <c r="H21" i="1"/>
  <c r="I21" i="1"/>
  <c r="J32" i="1"/>
  <c r="H32" i="1"/>
  <c r="I32" i="1"/>
  <c r="J22" i="1"/>
  <c r="G32" i="1"/>
  <c r="J21" i="1"/>
  <c r="G18" i="1"/>
  <c r="G21" i="1"/>
  <c r="H33" i="1"/>
  <c r="G22" i="1"/>
  <c r="G27" i="1"/>
  <c r="H34" i="1" l="1"/>
  <c r="H36" i="1" s="1"/>
  <c r="G34" i="1"/>
  <c r="G36" i="1" s="1"/>
  <c r="D36" i="1"/>
  <c r="C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Edgar Jimenez</author>
  </authors>
  <commentList>
    <comment ref="I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La columna que dice Total</t>
        </r>
      </text>
    </comment>
    <comment ref="B178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Compronisos</t>
        </r>
      </text>
    </comment>
    <comment ref="E180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Corresponden a Compromisos de Servicios y materiales suministrados por Ana</t>
        </r>
      </text>
    </comment>
    <comment ref="E18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Corresponden a compromisos de activos suministrados por Ana.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REPORTE enero a marzo 2019" type="6" refreshedVersion="5" background="1" saveData="1">
    <textPr sourceFile="\\CONTA_02\Respaldo.Will\AÑO 2019\CONFRONTACION DE EGRESOS 2019\R6\Reportes\REPORTE enero a marzo 2019.TXT" delimited="0">
      <textFields count="24">
        <textField/>
        <textField position="2"/>
        <textField position="9"/>
        <textField position="12"/>
        <textField position="51"/>
        <textField position="67"/>
        <textField position="68"/>
        <textField position="84"/>
        <textField position="85"/>
        <textField position="101"/>
        <textField position="102"/>
        <textField position="118"/>
        <textField position="119"/>
        <textField position="135"/>
        <textField position="136"/>
        <textField position="152"/>
        <textField position="153"/>
        <textField position="169"/>
        <textField position="170"/>
        <textField position="186"/>
        <textField position="187"/>
        <textField position="203"/>
        <textField position="204"/>
        <textField position="220"/>
      </textFields>
    </textPr>
  </connection>
</connections>
</file>

<file path=xl/sharedStrings.xml><?xml version="1.0" encoding="utf-8"?>
<sst xmlns="http://schemas.openxmlformats.org/spreadsheetml/2006/main" count="2731" uniqueCount="568">
  <si>
    <t>Total</t>
  </si>
  <si>
    <t>Otros Gastos</t>
  </si>
  <si>
    <t>UTILES MATERIALES Y SUMINISTRO</t>
  </si>
  <si>
    <t>9.02.99</t>
  </si>
  <si>
    <t>MATERIALES Y PRODUCTOS DE USO</t>
  </si>
  <si>
    <t>9.02.03</t>
  </si>
  <si>
    <t>SUMAS CON DESTINO ESPECIFICO S</t>
  </si>
  <si>
    <t>9.02.02</t>
  </si>
  <si>
    <t>SUMAS LIBRES S/ASIGNACION PRES</t>
  </si>
  <si>
    <t>9.02.01</t>
  </si>
  <si>
    <t>AMORTIZACION SOBRE DE INST PUB</t>
  </si>
  <si>
    <t>8.02.06</t>
  </si>
  <si>
    <t>AMORTIZACION  S/ PRESTAMOS DE</t>
  </si>
  <si>
    <t>8.02.05</t>
  </si>
  <si>
    <t>Transferencias</t>
  </si>
  <si>
    <t>TRANSFERENCIAS DE CAPITAL A OR</t>
  </si>
  <si>
    <t>7.05.01</t>
  </si>
  <si>
    <t>TRANF. DE CAP A OTRAS ENT. PRI</t>
  </si>
  <si>
    <t>7.03.99</t>
  </si>
  <si>
    <t>TRANF. DE CAP. A ASOCIACIONES</t>
  </si>
  <si>
    <t>7.03.01</t>
  </si>
  <si>
    <t>FONDOS DE FIDEICOMISO PARA GAS</t>
  </si>
  <si>
    <t>7.01.07</t>
  </si>
  <si>
    <t>TRASF. DE CAPITAL A GOBIERNOS</t>
  </si>
  <si>
    <t>7.01.04</t>
  </si>
  <si>
    <t>TRANSF.DE CAPITAL A INST. DESC</t>
  </si>
  <si>
    <t>7.01.03</t>
  </si>
  <si>
    <t>TRANSFERENCIAS DE CAPITAL AL G</t>
  </si>
  <si>
    <t>7.01.01</t>
  </si>
  <si>
    <t>G. Funcionamiento</t>
  </si>
  <si>
    <t>REINTEGRO O DEVOLUCIONES</t>
  </si>
  <si>
    <t>6.06.02</t>
  </si>
  <si>
    <t>INDEMNIZACIONES</t>
  </si>
  <si>
    <t>6.06.01</t>
  </si>
  <si>
    <t>TRASFERENCIAS CORRIENTES A OTR</t>
  </si>
  <si>
    <t>6.04.04</t>
  </si>
  <si>
    <t>OTRAS PRESTACIONES A TERCERAS</t>
  </si>
  <si>
    <t>6.03.99</t>
  </si>
  <si>
    <t>CUOTA PATRONAL DE PENSIONES Y</t>
  </si>
  <si>
    <t>6.03.05</t>
  </si>
  <si>
    <t>DECIMO TERCER MES DE PENSIONES</t>
  </si>
  <si>
    <t>6.03.04</t>
  </si>
  <si>
    <t>PENSIONES Y JUVILACIONES</t>
  </si>
  <si>
    <t>6.03.02</t>
  </si>
  <si>
    <t>PRESTACIONES LEGALES</t>
  </si>
  <si>
    <t>6.03.01</t>
  </si>
  <si>
    <t>OTRAS TRANSFERENCIAS A PERSONA</t>
  </si>
  <si>
    <t>6.02.99</t>
  </si>
  <si>
    <t>AYUDA A FUNCIONARIOS</t>
  </si>
  <si>
    <t>6.02.03</t>
  </si>
  <si>
    <t>AYUDA A PERSONAS</t>
  </si>
  <si>
    <t>6.02.02</t>
  </si>
  <si>
    <t>BECAS A FUNCIONARIOS</t>
  </si>
  <si>
    <t>6.02.01</t>
  </si>
  <si>
    <t>6.01.99</t>
  </si>
  <si>
    <t>TRANSF. CORRIENTES A GOBIERNOS</t>
  </si>
  <si>
    <t>6.01.04</t>
  </si>
  <si>
    <t>TRANSF. CORRIENTES A INST. DES</t>
  </si>
  <si>
    <t>6.01.03</t>
  </si>
  <si>
    <t>TRANF. CORRIENTES A ORGANOS DE</t>
  </si>
  <si>
    <t>6.01.02</t>
  </si>
  <si>
    <t>TRANSPARENCIAS CORRIENTES AL G</t>
  </si>
  <si>
    <t>6.01.01</t>
  </si>
  <si>
    <t>G. Activables</t>
  </si>
  <si>
    <t>OTROS BIENES DURADEROS</t>
  </si>
  <si>
    <t>5.99.99</t>
  </si>
  <si>
    <t>5.99.07</t>
  </si>
  <si>
    <t>EQUIPO Y PROGRAMAS DE COMPUTO</t>
  </si>
  <si>
    <t>5.99.05</t>
  </si>
  <si>
    <t>EQUIPO Y MOBILIARIO DE OFICINA</t>
  </si>
  <si>
    <t>5.99.04</t>
  </si>
  <si>
    <t>BIENES INTANGILES</t>
  </si>
  <si>
    <t>5.99.03</t>
  </si>
  <si>
    <t>PIEZAS Y OBRAS DE COLECCION</t>
  </si>
  <si>
    <t>5.99.02</t>
  </si>
  <si>
    <t>MAQUINARIA Y EQUIPO PARA LA PR</t>
  </si>
  <si>
    <t>5.99.01</t>
  </si>
  <si>
    <t>TERRENOS</t>
  </si>
  <si>
    <t>5.03.01</t>
  </si>
  <si>
    <t>OTRAS CONSTRUCCIONES ADICI Y M</t>
  </si>
  <si>
    <t>5.02.99</t>
  </si>
  <si>
    <t>INSTALACIONES</t>
  </si>
  <si>
    <t>5.02.07</t>
  </si>
  <si>
    <t>VIAS DE COMUNICACION TERRESTRE</t>
  </si>
  <si>
    <t>5.02.02</t>
  </si>
  <si>
    <t>EDIFICIOS</t>
  </si>
  <si>
    <t>5.02.01</t>
  </si>
  <si>
    <t>MAQUINARIA Y EQUIPO DIVERSO</t>
  </si>
  <si>
    <t>5.01.99</t>
  </si>
  <si>
    <t>EQUIPO Y MOBILIARIO EDUCAIONAL</t>
  </si>
  <si>
    <t>5.01.07</t>
  </si>
  <si>
    <t>EQUIPO SANITARIO DE LABORAT E</t>
  </si>
  <si>
    <t>5.01.06</t>
  </si>
  <si>
    <t>5.01.05</t>
  </si>
  <si>
    <t>EQUIPO Y MOVILIARIO DE OFICINA</t>
  </si>
  <si>
    <t>5.01.04</t>
  </si>
  <si>
    <t>EQUIPO DE COMUNICACION</t>
  </si>
  <si>
    <t>5.01.03</t>
  </si>
  <si>
    <t>EQUIPO DE TRANSPORTE</t>
  </si>
  <si>
    <t>5.01.02</t>
  </si>
  <si>
    <t>5.01.01</t>
  </si>
  <si>
    <t>G. Financieros</t>
  </si>
  <si>
    <t>INTERESES S/PREST.DE INST.PUBL</t>
  </si>
  <si>
    <t>3.02.06</t>
  </si>
  <si>
    <t>INTERESES S/ PRESTAMOS DE INT.</t>
  </si>
  <si>
    <t>3.02.05</t>
  </si>
  <si>
    <t>OTROS UTILES MATERIALES Y SUMI</t>
  </si>
  <si>
    <t>2.99.99</t>
  </si>
  <si>
    <t>UTILES Y MATERIALES DE COCINA</t>
  </si>
  <si>
    <t>2.99.07</t>
  </si>
  <si>
    <t>UTILES Y MATERIALES DE RESGUAR</t>
  </si>
  <si>
    <t>2.99.06</t>
  </si>
  <si>
    <t>UTILES Y MATERIALES DE LIMPIEZ</t>
  </si>
  <si>
    <t>2.99.05</t>
  </si>
  <si>
    <t>TEXTILES Y VESTUARIOS</t>
  </si>
  <si>
    <t>2.99.04</t>
  </si>
  <si>
    <t>PRODUCTOS DE PAPEL CARTON E IM</t>
  </si>
  <si>
    <t>2.99.03</t>
  </si>
  <si>
    <t>UTILES Y MATERIALES MEDICOS HO</t>
  </si>
  <si>
    <t>2.99.02</t>
  </si>
  <si>
    <t>UTILES Y MATERIALES DE OFICINA</t>
  </si>
  <si>
    <t>2.99.01</t>
  </si>
  <si>
    <t>SEGUROS</t>
  </si>
  <si>
    <t>2.06.01</t>
  </si>
  <si>
    <t>REPUESTOS Y ACCESORIOS</t>
  </si>
  <si>
    <t>2.04.02</t>
  </si>
  <si>
    <t>HERRAMIENTAS E INSTRUMENTOS</t>
  </si>
  <si>
    <t>2.04.01</t>
  </si>
  <si>
    <t>OTROS MAT. Y PROD. DE USO EN L</t>
  </si>
  <si>
    <t>2.03.99</t>
  </si>
  <si>
    <t>MATERIALES  Y PRODUCTOS DE PLA</t>
  </si>
  <si>
    <t>2.03.06</t>
  </si>
  <si>
    <t>MATERIALES Y PRODUCTOS DE VIDR</t>
  </si>
  <si>
    <t>2.03.05</t>
  </si>
  <si>
    <t>MAT. Y PROD. ELECTRICOS, TELEF</t>
  </si>
  <si>
    <t>2.03.04</t>
  </si>
  <si>
    <t>MADERA Y SUS DERIVADOS</t>
  </si>
  <si>
    <t>2.03.03</t>
  </si>
  <si>
    <t>MAT. Y PROD. MINERALES Y ASFAL</t>
  </si>
  <si>
    <t>2.03.02</t>
  </si>
  <si>
    <t>MATERIALES Y PRODUCTOS METALIC</t>
  </si>
  <si>
    <t>2.03.01</t>
  </si>
  <si>
    <t>ALIMENTOS Y BEBIDAS</t>
  </si>
  <si>
    <t>2.02.03</t>
  </si>
  <si>
    <t>PRODUCTOS AGROFORESTALES</t>
  </si>
  <si>
    <t>2.02.02</t>
  </si>
  <si>
    <t>OTROS PRODUCTOS QUIMICOS</t>
  </si>
  <si>
    <t>2.01.99</t>
  </si>
  <si>
    <t>TINTAS PINTURAS Y DILUYENTES</t>
  </si>
  <si>
    <t>2.01.04</t>
  </si>
  <si>
    <t>PRODUCTOS FARMACEUTICOS Y MEDI</t>
  </si>
  <si>
    <t>2.01.02</t>
  </si>
  <si>
    <t>COMBUSTIBLES Y LUBRICANTES</t>
  </si>
  <si>
    <t>2.01.01</t>
  </si>
  <si>
    <t>OTROS SERVICIOS NO ESPECIFICAD</t>
  </si>
  <si>
    <t>1.99.99</t>
  </si>
  <si>
    <t>DEDUCIBLES</t>
  </si>
  <si>
    <t>1.99.05</t>
  </si>
  <si>
    <t>INTERESES MORATORIOS Y MULTAS</t>
  </si>
  <si>
    <t>1.99.02</t>
  </si>
  <si>
    <t>SERVICIO DE REGULACION</t>
  </si>
  <si>
    <t>1.99.01</t>
  </si>
  <si>
    <t>OTROS IMPUESTOS</t>
  </si>
  <si>
    <t>1.09.99</t>
  </si>
  <si>
    <t>MANTENIMIENTO Y REPARACION DE</t>
  </si>
  <si>
    <t>1.08.99</t>
  </si>
  <si>
    <t>MANT. Y REP. DE EQUIPO COMP. Y</t>
  </si>
  <si>
    <t>1.08.08</t>
  </si>
  <si>
    <t>MANT. Y REP. DE EQUIPO Y MOVIL</t>
  </si>
  <si>
    <t>1.08.07</t>
  </si>
  <si>
    <t>1.08.06</t>
  </si>
  <si>
    <t>MANT. Y REP. EQUIPO DE TRANSPO</t>
  </si>
  <si>
    <t>1.08.05</t>
  </si>
  <si>
    <t>1.08.04</t>
  </si>
  <si>
    <t>MANTENIMIENTO DE INSTALACION Y</t>
  </si>
  <si>
    <t>1.08.03</t>
  </si>
  <si>
    <t>MANTENIMIENTO DE EDIFICIOS Y L</t>
  </si>
  <si>
    <t>1.08.01</t>
  </si>
  <si>
    <t>GASTOS DE REPRESENTCION INSTIT</t>
  </si>
  <si>
    <t>1.07.03</t>
  </si>
  <si>
    <t>ACTIVIDADES PROTOCOLARIAS Y SO</t>
  </si>
  <si>
    <t>1.07.02</t>
  </si>
  <si>
    <t>ACTIVIDADES DE CAPACITACION</t>
  </si>
  <si>
    <t>1.07.01</t>
  </si>
  <si>
    <t>1.06.01</t>
  </si>
  <si>
    <t>VIATICOS EN EL EXTERIOR</t>
  </si>
  <si>
    <t>1.05.04</t>
  </si>
  <si>
    <t>TRANSPORTE EN EL EXTERIOR</t>
  </si>
  <si>
    <t>1.05.03</t>
  </si>
  <si>
    <t>VIATICOS DENTRO DEL PAIS</t>
  </si>
  <si>
    <t>1.05.02</t>
  </si>
  <si>
    <t>TRANSPORTE DENTRO DEL PAIS</t>
  </si>
  <si>
    <t>1.05.01</t>
  </si>
  <si>
    <t>OTROS SERVICIOS DE GESTION Y A</t>
  </si>
  <si>
    <t>1.04.99</t>
  </si>
  <si>
    <t>SERVICIOS GENERALES</t>
  </si>
  <si>
    <t>1.04.06</t>
  </si>
  <si>
    <t>SERVICIO DESARROLLO SISTEMAS I</t>
  </si>
  <si>
    <t>1.04.05</t>
  </si>
  <si>
    <t>SERVICIOS EN CIENCIAS ECONOMIC</t>
  </si>
  <si>
    <t>1.04.04</t>
  </si>
  <si>
    <t>SERVICIOS DE INGENIERIA</t>
  </si>
  <si>
    <t>1.04.03</t>
  </si>
  <si>
    <t>SERVICIOS JURIDICOS</t>
  </si>
  <si>
    <t>1.04.02</t>
  </si>
  <si>
    <t>SERVICIOS MEDICOS Y DE LABORAT</t>
  </si>
  <si>
    <t>1.04.01</t>
  </si>
  <si>
    <t>SERVICIOS DE TRANSF.ELECTRONIC</t>
  </si>
  <si>
    <t>1.03.07</t>
  </si>
  <si>
    <t>COMISIONES Y GASTOS POR SERVIC</t>
  </si>
  <si>
    <t>1.03.06</t>
  </si>
  <si>
    <t>TRANSPORTE DE BIENES</t>
  </si>
  <si>
    <t>1.03.04</t>
  </si>
  <si>
    <t>IMPRESION ENCUADERNACION Y OTR</t>
  </si>
  <si>
    <t>1.03.03</t>
  </si>
  <si>
    <t>PUBLICIDAD Y PROPAGANDA</t>
  </si>
  <si>
    <t>1.03.02</t>
  </si>
  <si>
    <t>INFORMACION</t>
  </si>
  <si>
    <t>1.03.01</t>
  </si>
  <si>
    <t>OTROS SERVICIOS BASICOS</t>
  </si>
  <si>
    <t>1.02.99</t>
  </si>
  <si>
    <t>SERVICIOS DE TELECOMUNICACIONE</t>
  </si>
  <si>
    <t>1.02.04</t>
  </si>
  <si>
    <t>SERVICIO DE CORREO</t>
  </si>
  <si>
    <t>1.02.03</t>
  </si>
  <si>
    <t>SERVICIO DE ENERGIA ELECTRICA</t>
  </si>
  <si>
    <t>1.02.02</t>
  </si>
  <si>
    <t>SERVICIOS DE AGUA Y ALCANTARIL</t>
  </si>
  <si>
    <t>1.02.01</t>
  </si>
  <si>
    <t>OTROS ALQUILERES</t>
  </si>
  <si>
    <t>1.01.99</t>
  </si>
  <si>
    <t>ALQUILER Y DERECHOS PARA TELEC</t>
  </si>
  <si>
    <t>1.01.04</t>
  </si>
  <si>
    <t>ALQUILER DE EQUIPO DE COMPUTO</t>
  </si>
  <si>
    <t>1.01.03</t>
  </si>
  <si>
    <t>ALQUILER DE MAQUINARIA EQUIPO</t>
  </si>
  <si>
    <t>1.01.02</t>
  </si>
  <si>
    <t>ALQUILER DE EDIFICIOS Y LOCALE</t>
  </si>
  <si>
    <t>1.01.01</t>
  </si>
  <si>
    <t>GASTOS DE REPRESENTACION PERSO</t>
  </si>
  <si>
    <t>0.99.01</t>
  </si>
  <si>
    <t>CONTRIB. PATRONAL OTROS FONDOS</t>
  </si>
  <si>
    <t>0.05.05</t>
  </si>
  <si>
    <t>APORTE PATRONAL AL FONDO DE CA</t>
  </si>
  <si>
    <t>0.05.03</t>
  </si>
  <si>
    <t>APORTE PATRONAL AL REGIMEN OBL</t>
  </si>
  <si>
    <t>0.05.02</t>
  </si>
  <si>
    <t>CONTRIB. PATRONAL AL SEGURO PE</t>
  </si>
  <si>
    <t>0.05.01</t>
  </si>
  <si>
    <t>CONTRIBUCION PATRONAL AL BANCO</t>
  </si>
  <si>
    <t>0.04.05</t>
  </si>
  <si>
    <t>CONTRIBUCION PATRONAL AL SEGUR</t>
  </si>
  <si>
    <t>0.04.01</t>
  </si>
  <si>
    <t>OTROS INCENTIVOS SALARIALES</t>
  </si>
  <si>
    <t>0.03.99</t>
  </si>
  <si>
    <t>SALARIO ESCOLAR</t>
  </si>
  <si>
    <t>0.03.04</t>
  </si>
  <si>
    <t>DECIMOTERCER MES</t>
  </si>
  <si>
    <t>0.03.03</t>
  </si>
  <si>
    <t>RESTRICCION DEL EJERCICIO DE L</t>
  </si>
  <si>
    <t>0.03.02</t>
  </si>
  <si>
    <t>RETRIBUCION POR AÑOS SERVIDOS</t>
  </si>
  <si>
    <t>0.03.01</t>
  </si>
  <si>
    <t>DIETAS</t>
  </si>
  <si>
    <t>0.02.05</t>
  </si>
  <si>
    <t>DISPONIBILIDAD</t>
  </si>
  <si>
    <t>0.02.03</t>
  </si>
  <si>
    <t>RECARGO DE FUNCIONES</t>
  </si>
  <si>
    <t>0.02.02</t>
  </si>
  <si>
    <t>TIEMPO EXTRAORDINARIO</t>
  </si>
  <si>
    <t>0.02.01</t>
  </si>
  <si>
    <t>SUPLENCIAS</t>
  </si>
  <si>
    <t>0.01.05</t>
  </si>
  <si>
    <t>SERVICIOS ESPECIALES</t>
  </si>
  <si>
    <t>0.01.03</t>
  </si>
  <si>
    <t>JORNALES</t>
  </si>
  <si>
    <t>0.01.02</t>
  </si>
  <si>
    <t>SUELDOS PARA CARGOS FIJOS</t>
  </si>
  <si>
    <t>0.01.01</t>
  </si>
  <si>
    <t>Definitivo</t>
  </si>
  <si>
    <t>Disminuciones</t>
  </si>
  <si>
    <t xml:space="preserve"> Aumentos</t>
  </si>
  <si>
    <t>Ordinario</t>
  </si>
  <si>
    <t>Descripci¢n</t>
  </si>
  <si>
    <t>Cuenta</t>
  </si>
  <si>
    <t>(*) Diferencias Brutas - Notas explicativas por cada diferencia</t>
  </si>
  <si>
    <r>
      <t xml:space="preserve">RESULTADO ECONOMICO PRESUPUESTARIO  (I - II) </t>
    </r>
    <r>
      <rPr>
        <b/>
        <sz val="9"/>
        <rFont val="Arial"/>
        <family val="2"/>
      </rPr>
      <t>(superávit/déficit)</t>
    </r>
  </si>
  <si>
    <t xml:space="preserve">Total de Gastos (II) </t>
  </si>
  <si>
    <t>Otros gastos</t>
  </si>
  <si>
    <t xml:space="preserve">Aportes de Capital </t>
  </si>
  <si>
    <t>%</t>
  </si>
  <si>
    <t>Bienes Intangibles</t>
  </si>
  <si>
    <t>Objetos de Valor</t>
  </si>
  <si>
    <t>Activo Fijo</t>
  </si>
  <si>
    <t>Inventarios</t>
  </si>
  <si>
    <t>Inversiones Financieras</t>
  </si>
  <si>
    <t>Gastos Activables</t>
  </si>
  <si>
    <t>Gastos y resultados negativos por ventas</t>
  </si>
  <si>
    <t>Gastos financieros</t>
  </si>
  <si>
    <t>Gastos de funcionamiento</t>
  </si>
  <si>
    <t>GASTOS</t>
  </si>
  <si>
    <t>Total de Ingresos (I)</t>
  </si>
  <si>
    <t>Otros ingresos</t>
  </si>
  <si>
    <t>Ingresos de la propiedad</t>
  </si>
  <si>
    <t>Ingresos y resultados positivos por ventas</t>
  </si>
  <si>
    <t>Multas, sanciones, remates y confiscaciones de origen no tributario</t>
  </si>
  <si>
    <t>Contribuciones sociales</t>
  </si>
  <si>
    <t>Impuestos</t>
  </si>
  <si>
    <t xml:space="preserve">INGRESOS </t>
  </si>
  <si>
    <t>Devengado III</t>
  </si>
  <si>
    <t>Comprometido no devengado al cierre</t>
  </si>
  <si>
    <t xml:space="preserve">III - II </t>
  </si>
  <si>
    <t xml:space="preserve">II -I </t>
  </si>
  <si>
    <t>III - II</t>
  </si>
  <si>
    <t>II -I</t>
  </si>
  <si>
    <t>Ejecutado</t>
  </si>
  <si>
    <t>Final (II)</t>
  </si>
  <si>
    <t>Inicial (I)</t>
  </si>
  <si>
    <t>Diferencias Porcentuales</t>
  </si>
  <si>
    <t>Diferencias Brutas</t>
  </si>
  <si>
    <t>Presupuestos</t>
  </si>
  <si>
    <t>Conceptos</t>
  </si>
  <si>
    <t>Estados de Ejecucion Presupuestaria</t>
  </si>
  <si>
    <t>Municipalidad de Alajuela</t>
  </si>
  <si>
    <t>Cuenta control</t>
  </si>
  <si>
    <t>Verificacion con lo que se jala</t>
  </si>
  <si>
    <t>CUENTA</t>
  </si>
  <si>
    <t>DESCRIPCION</t>
  </si>
  <si>
    <t>ORDINARIO</t>
  </si>
  <si>
    <t>AUMENTO</t>
  </si>
  <si>
    <t>DISMINUCIONES</t>
  </si>
  <si>
    <t>DEFINITIVO</t>
  </si>
  <si>
    <t>TOTAL</t>
  </si>
  <si>
    <t>01-01-02-01-01</t>
  </si>
  <si>
    <t>IMPUESTO S/BIENES INMUEBLES LEY 7729</t>
  </si>
  <si>
    <t>01-01-02-01-02</t>
  </si>
  <si>
    <t>IMPUESTO S/BIENES INMUEBLES LEY 7509</t>
  </si>
  <si>
    <t>01-01-03-02-01-02</t>
  </si>
  <si>
    <t>IMP. ESP. EXPLOTAC. DE RECURSOS NATURALES  Y MINERALES.</t>
  </si>
  <si>
    <t>01-01-03-02-01-04-02</t>
  </si>
  <si>
    <t>IMPUESTO AL CEMENTO</t>
  </si>
  <si>
    <t>01-01-03-02-01-05-01</t>
  </si>
  <si>
    <t>IMPUESTO SOBRE CONSTRUCCIONES</t>
  </si>
  <si>
    <t>01-01-03-02-02-09</t>
  </si>
  <si>
    <t>OTROS IMP. ESP. SOBRE LA PROD. Y CONS. DE SERVIC.</t>
  </si>
  <si>
    <t>01-01-03-03-01-01</t>
  </si>
  <si>
    <t>IMPUESTO SOBRE ROTULOS PUBLICOS</t>
  </si>
  <si>
    <t>01-01-03-03-01-02</t>
  </si>
  <si>
    <t>PATENTES MUNICIPALES</t>
  </si>
  <si>
    <t>01-01-09-01-01</t>
  </si>
  <si>
    <t>TIMBRES MUNICIPALES</t>
  </si>
  <si>
    <t>01-01-09-01-02</t>
  </si>
  <si>
    <t>TIMBRES PARQUES NAC. LEY 7788</t>
  </si>
  <si>
    <t>01-03-01-01-05</t>
  </si>
  <si>
    <t>VENTA DE AGUA</t>
  </si>
  <si>
    <t>01-03-01-02-04-01-01</t>
  </si>
  <si>
    <t>ALQUILER DE MERCADO</t>
  </si>
  <si>
    <t>01-03-01-02-04-09</t>
  </si>
  <si>
    <t>01-03-01-02-05-01-01</t>
  </si>
  <si>
    <t>SERVICIO ALCANTARILLADO SANITARIO</t>
  </si>
  <si>
    <t>01-03-01-02-05-01-02</t>
  </si>
  <si>
    <t>SERVICIO ALCANTARILLADO PLUVIAL</t>
  </si>
  <si>
    <t>01-03-01-02-05-02</t>
  </si>
  <si>
    <t>SERVICIOS DE INSTALACION Y DERIVACION DE AGUAS</t>
  </si>
  <si>
    <t>01-03-01-02-05-04-01</t>
  </si>
  <si>
    <t>SERVICIO DE RECOLECCION DE BASURAS</t>
  </si>
  <si>
    <t>01-03-01-02-05-04-02</t>
  </si>
  <si>
    <t>SERVICIO DE ASEO DE VIAS Y SITIOS PUBLICOS</t>
  </si>
  <si>
    <t>01-03-01-02-05-04-04</t>
  </si>
  <si>
    <t>SERVICIO DE PARQUES Y OBRAS DE ORNATO</t>
  </si>
  <si>
    <t>01-03-01-02-05-04-05</t>
  </si>
  <si>
    <t>INCUMPLIMIENTO DE DEBERES IBI</t>
  </si>
  <si>
    <t>01-03-01-02-05-09</t>
  </si>
  <si>
    <t>01-03-01-02-09-09</t>
  </si>
  <si>
    <t>VENTA DE OTROS SERVICIOS</t>
  </si>
  <si>
    <t>01-03-01-03-01-01-01</t>
  </si>
  <si>
    <t>DERECHO DE ESTACIONAMIENTO Y TERMINALES</t>
  </si>
  <si>
    <t>01-03-01-03-02-03-01</t>
  </si>
  <si>
    <t>DERECHO PLAZA DE GANADO</t>
  </si>
  <si>
    <t>01-03-02-03-01-06</t>
  </si>
  <si>
    <t>INTER. SOB. TITULOS VALORES DE INST. PUBL.FINANC.</t>
  </si>
  <si>
    <t>01-03-02-03-03-04</t>
  </si>
  <si>
    <t>DIFERENCIAL CAMBIARIO</t>
  </si>
  <si>
    <t>01-03-03-01-01-01</t>
  </si>
  <si>
    <t>MULTAS POR INFRACCION LEY DE PARQUIMETROS</t>
  </si>
  <si>
    <t>01-03-03-01-02-01</t>
  </si>
  <si>
    <t>MULTAS POR MORA EN EL PAGO DE IMPUESTOS Y TASAS</t>
  </si>
  <si>
    <t>01-03-03-01-09-02-01</t>
  </si>
  <si>
    <t>MULTAS VARIAS</t>
  </si>
  <si>
    <t>01-03-04-01</t>
  </si>
  <si>
    <t>INTERESES POR MORA DE IMPUESTOS</t>
  </si>
  <si>
    <t>01-03-09-09</t>
  </si>
  <si>
    <t>INGRESOS VARIOS NO ESPECIFICADOS</t>
  </si>
  <si>
    <t>01-04-01-02-01</t>
  </si>
  <si>
    <t>01-04-01-02-02</t>
  </si>
  <si>
    <t>PROGRAMAS COMITES CANTONALES DE LA PERSONA JOVEN</t>
  </si>
  <si>
    <t>01-04-01-03-01</t>
  </si>
  <si>
    <t>APORTE IFAM DE LIC. NACIONALES Y EXTRANJEROS</t>
  </si>
  <si>
    <t>02-02-01-01</t>
  </si>
  <si>
    <t>RUPTURA DE CALLES</t>
  </si>
  <si>
    <t>02-04-01-01-01</t>
  </si>
  <si>
    <t>LEY DE SIMPLIFICACION 8114</t>
  </si>
  <si>
    <t>02-04-01-01-02</t>
  </si>
  <si>
    <t>LEY 8316 FONDO DE ALCANTARILLADOS</t>
  </si>
  <si>
    <t>02-04-01-01-03</t>
  </si>
  <si>
    <t>MAG</t>
  </si>
  <si>
    <t>FONDO DE DESARROLLO SOCIAL Y ASIGNACIONES FAMILIARES</t>
  </si>
  <si>
    <t>APORTE IFAM MANT. Y CONSERV. DE CAMINOS Y CALLES LEY 6909</t>
  </si>
  <si>
    <t>02-04-03-01-01</t>
  </si>
  <si>
    <t>APORTE DE COOPERACION ALEMANA</t>
  </si>
  <si>
    <t>03-01-01-06-01</t>
  </si>
  <si>
    <t>BANCO NACIONAL DE COSTA RICA</t>
  </si>
  <si>
    <t>03-03-01-01</t>
  </si>
  <si>
    <t>SUPERAVIT LIBRE</t>
  </si>
  <si>
    <t>03-03-02-01</t>
  </si>
  <si>
    <t>FONDO DE DESARROLLO MUNICIPAL, 8% IBI,LEY 7509</t>
  </si>
  <si>
    <t>03-03-02-02</t>
  </si>
  <si>
    <t>JUNTA ADMINISTRATIVA DEL REGISTRO NACIONAL 3% IBI LEY 7509 Y 7729</t>
  </si>
  <si>
    <t>03-03-02-03</t>
  </si>
  <si>
    <t>INSTITUTO DE FOMENTO Y ASESORIA MUNICIPAL 3% IBI LEY 7509</t>
  </si>
  <si>
    <t>03-03-02-04</t>
  </si>
  <si>
    <t>JUNTAS DE EDUCACION 10% IMPUESTO TERRITORIAL Y 10% IBI LEY 7509 Y 7729</t>
  </si>
  <si>
    <t>03-03-02-05</t>
  </si>
  <si>
    <t>ORGANO DE NORMALIZACION TECNICA 1% IBI LEY 7729</t>
  </si>
  <si>
    <t>03-03-02-06</t>
  </si>
  <si>
    <t>FONDO DEL IMPUESTO SOBRE BIENES INMUEBLES 76% LEY 7729</t>
  </si>
  <si>
    <t>03-03-02-07</t>
  </si>
  <si>
    <t>03-03-02-08</t>
  </si>
  <si>
    <t>PLAN DE LOTIFICACION</t>
  </si>
  <si>
    <t>03-03-02-09</t>
  </si>
  <si>
    <t>03-03-02-10</t>
  </si>
  <si>
    <t>03-03-02-11</t>
  </si>
  <si>
    <t>COMITÉ CANTONAL DE DEPORTES</t>
  </si>
  <si>
    <t>03-03-02-12</t>
  </si>
  <si>
    <t>03-03-02-13</t>
  </si>
  <si>
    <t>LEY No. 7788 10% APORTE CONAGEBIO</t>
  </si>
  <si>
    <t>03-03-02-14</t>
  </si>
  <si>
    <t>LEY No. 7788 10% APORTE FONDO PARQUES NACIONALES</t>
  </si>
  <si>
    <t>03-03-02-15</t>
  </si>
  <si>
    <t>FONDO LEY SIMPLIFICACION Y EFICIENCIA TRIBUTARIAS LEY No. 8114</t>
  </si>
  <si>
    <t>03-03-02-16</t>
  </si>
  <si>
    <t>PROYECTOS Y PROGRAMAS PARA LA PERSONA JOVEN</t>
  </si>
  <si>
    <t>03-03-02-17</t>
  </si>
  <si>
    <t>03-03-02-18</t>
  </si>
  <si>
    <t>03-03-02-19</t>
  </si>
  <si>
    <t>FONDO DE RECOLECCION DE BASURAS</t>
  </si>
  <si>
    <t>03-03-02-20</t>
  </si>
  <si>
    <t>FONDO DE ACUEDUCTO</t>
  </si>
  <si>
    <t>03-03-02-21</t>
  </si>
  <si>
    <t>FONDO DE PARQUES Y OBRAS DE ORNATO</t>
  </si>
  <si>
    <t>03-03-02-22</t>
  </si>
  <si>
    <t>FONDO ALCANTARILLADO SANITARIO</t>
  </si>
  <si>
    <t>03-03-02-23</t>
  </si>
  <si>
    <t>FONDO ALCANTARILLADO PLUVIAL</t>
  </si>
  <si>
    <t>03-03-02-24</t>
  </si>
  <si>
    <t>SALDO DE PARTIDAS ESPECIFICAS</t>
  </si>
  <si>
    <t>03-03-02-25</t>
  </si>
  <si>
    <t>03-03-02-26</t>
  </si>
  <si>
    <t>03-03-02-27</t>
  </si>
  <si>
    <t>INGRESOS</t>
  </si>
  <si>
    <t>Gastos</t>
  </si>
  <si>
    <t xml:space="preserve">       Inversiones Financieras</t>
  </si>
  <si>
    <t xml:space="preserve">       Inventarios</t>
  </si>
  <si>
    <t xml:space="preserve">       Activo Fijo</t>
  </si>
  <si>
    <t xml:space="preserve">      Objetos de Valor</t>
  </si>
  <si>
    <t xml:space="preserve">      Bienes Intangibles</t>
  </si>
  <si>
    <t xml:space="preserve">      Aportes de Capital </t>
  </si>
  <si>
    <t>Total Pagado</t>
  </si>
  <si>
    <t xml:space="preserve">        Amortizacion</t>
  </si>
  <si>
    <t>Amortización</t>
  </si>
  <si>
    <t>1.01.08</t>
  </si>
  <si>
    <t>MANTENIMIENTO Y REPARACIONES D</t>
  </si>
  <si>
    <t>7.01.02</t>
  </si>
  <si>
    <t>TRANSFERENCIAS DE CAPITAL A</t>
  </si>
  <si>
    <t>Total de compromisos</t>
  </si>
  <si>
    <t>Preguntar a Ana por los compromisos</t>
  </si>
  <si>
    <t>OTROS SERVICIOS COMUNITARIOS (RED DE CUIDOS)</t>
  </si>
  <si>
    <t>02-04-01-01-04</t>
  </si>
  <si>
    <t>02-04-01-02-01-01</t>
  </si>
  <si>
    <t>02-04-01-03-01-01</t>
  </si>
  <si>
    <t>02-04-01-03-02</t>
  </si>
  <si>
    <t xml:space="preserve">INSTITUTO NACIONAL DEL DEPORTE Y RECREACION </t>
  </si>
  <si>
    <t>APORTE CONSEJO DE SEGURIDAD VIAL, MULTAS POR INFRACCION LEY TRANSITO, LEY 9078-2013</t>
  </si>
  <si>
    <t>APORTE AL CONSEJO NACIONAL DE PERSONAS CON DISCAPACIDAD (CONAPDIS) LEYT No. 9303</t>
  </si>
  <si>
    <t>IMPUESTO A PERSONAS QUE ENTRAN Y SALEN DEL PAIS LEY No. 7866</t>
  </si>
  <si>
    <t xml:space="preserve">FONDO DE ASEO DE VIAS </t>
  </si>
  <si>
    <t>MANTENIMIENTO Y CONSERVACION CAMINOS VECINALES Y CALLES URBANAS</t>
  </si>
  <si>
    <t>03-03-02-28</t>
  </si>
  <si>
    <t>FONDO SERVICIO DEL MERCADO</t>
  </si>
  <si>
    <t>03-03-02-29</t>
  </si>
  <si>
    <t>03-03-02-30</t>
  </si>
  <si>
    <t>NOTAS DE CREDITO SIN REGISTRAR 2017.</t>
  </si>
  <si>
    <t>03-03-02-31</t>
  </si>
  <si>
    <t>1.08.02</t>
  </si>
  <si>
    <t>MANTENIMIENTO DE VIAS DE COMUN</t>
  </si>
  <si>
    <t>5.02.06</t>
  </si>
  <si>
    <t>OBRAS URBANISTICAS</t>
  </si>
  <si>
    <t>5.03.02</t>
  </si>
  <si>
    <t>EDIFICIOS PREEXISTENTES</t>
  </si>
  <si>
    <t>5.03.03</t>
  </si>
  <si>
    <t>OTRAS OBRAS PREEXISTENTES</t>
  </si>
  <si>
    <t>5.03.99</t>
  </si>
  <si>
    <t>Munic</t>
  </si>
  <si>
    <t>palidad de Alaju</t>
  </si>
  <si>
    <t>Sistema</t>
  </si>
  <si>
    <t>ontrol de Presup</t>
  </si>
  <si>
    <t>Detall</t>
  </si>
  <si>
    <t>general de egre</t>
  </si>
  <si>
    <t>Acumu</t>
  </si>
  <si>
    <t>----------------</t>
  </si>
  <si>
    <t>|</t>
  </si>
  <si>
    <t>P  r  e  s  u</t>
  </si>
  <si>
    <t>u  e  s  t  o</t>
  </si>
  <si>
    <t>n</t>
  </si>
  <si>
    <t>Modifi</t>
  </si>
  <si>
    <t>aciones</t>
  </si>
  <si>
    <t>ALQUILER Y DERECHO DE TELECOMU</t>
  </si>
  <si>
    <t>Gran to</t>
  </si>
  <si>
    <t>ado al: 31/03/20</t>
  </si>
  <si>
    <t>SERVICIOS DE TECNOLOGIA DE INF</t>
  </si>
  <si>
    <t>SERVICIOS EN CIENCIAS DE LA SA</t>
  </si>
  <si>
    <t>SERVICIOS DE INGENIERIA Y ARQU</t>
  </si>
  <si>
    <t>SERVICIOS INFORMATICOS</t>
  </si>
  <si>
    <t>EQUIPO DE COMPUTO</t>
  </si>
  <si>
    <t>MAQUINARIA EQUIPO Y MOBILIARIO</t>
  </si>
  <si>
    <t>BIENES INTAGIBLES</t>
  </si>
  <si>
    <t>APORTE DEL CONSEJO DE SEGURIDAD VIAL LEY 9078</t>
  </si>
  <si>
    <t>APORTE DEL CONSEJO DE SEGURIDAD VIAL, MULTAS POR INFRACCION A LA LEY DE TRANSITO, LEY 9078-2013</t>
  </si>
  <si>
    <t>FONDO ASIGANCIONES FAMILIARES (FODESAF) RED DE CUIDO CONSTRUCCION Y EQUIPAMIENTO</t>
  </si>
  <si>
    <t>NOTAS DE CREDITO SIN REGISTRAR 2018.</t>
  </si>
  <si>
    <t>APORTE COOPERACION ALEMANA</t>
  </si>
  <si>
    <t>SALDO TRANSFERENCIAS ANEXO 5 TRANSFERENCIAS</t>
  </si>
  <si>
    <t>PRESTAMO No. 2-14-30976283 BANCO NACIONAL DE COSTA RICA PLUVIALES DEL OESTE</t>
  </si>
  <si>
    <t>NOTAS DE CREDITO SIN REGISTRAR 2019.</t>
  </si>
  <si>
    <t>03-03-02-32</t>
  </si>
  <si>
    <t>03-03-02-33</t>
  </si>
  <si>
    <t>03-03-02-34</t>
  </si>
  <si>
    <t>ICODER</t>
  </si>
  <si>
    <t>SERVICIO DE TELECOMUNICACIONES</t>
  </si>
  <si>
    <t>En marzo del 2020 se tomo primero los datos de compromisos del31-12-20219</t>
  </si>
  <si>
    <t>despues del auxiliar de compromisos se le resto los que eran de actvios</t>
  </si>
  <si>
    <t>la diferencia son servicios y materiales.</t>
  </si>
  <si>
    <t>El dato tiene que dar con el saldo del auxiliar de compromisos.</t>
  </si>
  <si>
    <t>_x000C_</t>
  </si>
  <si>
    <t>MINISTERIO DE SALUD LEY 9028 LEY DE TABACO</t>
  </si>
  <si>
    <t>6.04.01</t>
  </si>
  <si>
    <t>TRASNFERENCIAS CORRIENTES A</t>
  </si>
  <si>
    <t>MINISTERIO DE VIVIENDA Y ASENTAMIENTOS HUMANOS</t>
  </si>
  <si>
    <t>del 01 enero al 31 diciembre 2020</t>
  </si>
  <si>
    <t>ipalidad de Alaju</t>
  </si>
  <si>
    <t>Control de Presup</t>
  </si>
  <si>
    <t>e general de egre</t>
  </si>
  <si>
    <t>lado al: 31/12/20</t>
  </si>
  <si>
    <t>|----------------</t>
  </si>
  <si>
    <t>-----------------</t>
  </si>
  <si>
    <t>p  u  e  s  t  o</t>
  </si>
  <si>
    <t>¢  n</t>
  </si>
  <si>
    <t>|          Modifi</t>
  </si>
  <si>
    <t>caciones</t>
  </si>
  <si>
    <t>Elaborado por:_______________________</t>
  </si>
  <si>
    <t xml:space="preserve"> Revisado por:_______________________</t>
  </si>
  <si>
    <t>Aprobado por:_______________________</t>
  </si>
  <si>
    <t>M.B.A. Edgar Jiménez Ramírez</t>
  </si>
  <si>
    <t>M.B.A. Fernando Zamora Bolaños</t>
  </si>
  <si>
    <t>Contador Municipal</t>
  </si>
  <si>
    <t>Director Hacienda Municipal</t>
  </si>
  <si>
    <t>Alcalde Municipal</t>
  </si>
  <si>
    <t>Lic. Humberto Soto Herrera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</si>
</sst>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b/>
      <sz val="8"/>
      <name val="Lucida Sans Unicode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0CECE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45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horizontal="center"/>
    </xf>
    <xf numFmtId="4" fontId="2" fillId="0" borderId="0" xfId="0" applyNumberFormat="1" applyFont="1"/>
    <xf numFmtId="4" fontId="3" fillId="0" borderId="0" xfId="0" applyNumberFormat="1" applyFont="1"/>
    <xf numFmtId="4" fontId="1" fillId="0" borderId="0" xfId="0" applyNumberFormat="1" applyFont="1"/>
    <xf numFmtId="4" fontId="0" fillId="2" borderId="0" xfId="0" applyNumberFormat="1" applyFill="1" applyAlignment="1">
      <alignment horizontal="center"/>
    </xf>
    <xf numFmtId="4" fontId="0" fillId="3" borderId="0" xfId="0" applyNumberFormat="1" applyFill="1" applyAlignment="1">
      <alignment horizontal="center"/>
    </xf>
    <xf numFmtId="4" fontId="0" fillId="4" borderId="0" xfId="0" applyNumberFormat="1" applyFill="1" applyAlignment="1">
      <alignment horizontal="center"/>
    </xf>
    <xf numFmtId="4" fontId="0" fillId="5" borderId="0" xfId="0" applyNumberFormat="1" applyFill="1" applyAlignment="1">
      <alignment horizontal="center"/>
    </xf>
    <xf numFmtId="4" fontId="0" fillId="6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4" fontId="8" fillId="7" borderId="2" xfId="0" applyNumberFormat="1" applyFont="1" applyFill="1" applyBorder="1" applyAlignment="1">
      <alignment horizontal="center"/>
    </xf>
    <xf numFmtId="0" fontId="6" fillId="7" borderId="3" xfId="0" applyFont="1" applyFill="1" applyBorder="1" applyAlignment="1">
      <alignment horizontal="left" wrapText="1"/>
    </xf>
    <xf numFmtId="0" fontId="0" fillId="7" borderId="4" xfId="0" applyFill="1" applyBorder="1"/>
    <xf numFmtId="0" fontId="0" fillId="7" borderId="5" xfId="0" applyFill="1" applyBorder="1" applyAlignment="1">
      <alignment horizontal="center"/>
    </xf>
    <xf numFmtId="0" fontId="10" fillId="7" borderId="5" xfId="0" applyFont="1" applyFill="1" applyBorder="1"/>
    <xf numFmtId="0" fontId="5" fillId="7" borderId="6" xfId="0" applyFont="1" applyFill="1" applyBorder="1" applyAlignment="1">
      <alignment horizontal="left" wrapText="1"/>
    </xf>
    <xf numFmtId="0" fontId="0" fillId="8" borderId="7" xfId="0" applyFill="1" applyBorder="1"/>
    <xf numFmtId="0" fontId="0" fillId="8" borderId="8" xfId="0" applyFill="1" applyBorder="1" applyAlignment="1">
      <alignment horizontal="center"/>
    </xf>
    <xf numFmtId="4" fontId="8" fillId="8" borderId="9" xfId="0" applyNumberFormat="1" applyFont="1" applyFill="1" applyBorder="1" applyAlignment="1">
      <alignment horizontal="center"/>
    </xf>
    <xf numFmtId="0" fontId="5" fillId="8" borderId="6" xfId="0" applyFont="1" applyFill="1" applyBorder="1" applyAlignment="1">
      <alignment horizontal="left" wrapText="1"/>
    </xf>
    <xf numFmtId="10" fontId="6" fillId="0" borderId="7" xfId="0" applyNumberFormat="1" applyFont="1" applyBorder="1" applyAlignment="1">
      <alignment horizontal="center"/>
    </xf>
    <xf numFmtId="10" fontId="6" fillId="0" borderId="8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4" fontId="11" fillId="0" borderId="9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6" fillId="0" borderId="12" xfId="0" applyFont="1" applyBorder="1" applyAlignment="1">
      <alignment horizontal="left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8" borderId="10" xfId="0" applyFill="1" applyBorder="1"/>
    <xf numFmtId="0" fontId="0" fillId="8" borderId="11" xfId="0" applyFill="1" applyBorder="1" applyAlignment="1">
      <alignment horizontal="center"/>
    </xf>
    <xf numFmtId="4" fontId="8" fillId="8" borderId="11" xfId="0" applyNumberFormat="1" applyFont="1" applyFill="1" applyBorder="1" applyAlignment="1">
      <alignment horizontal="center"/>
    </xf>
    <xf numFmtId="0" fontId="5" fillId="8" borderId="12" xfId="0" applyFont="1" applyFill="1" applyBorder="1" applyAlignment="1">
      <alignment horizontal="left" wrapText="1"/>
    </xf>
    <xf numFmtId="4" fontId="8" fillId="0" borderId="13" xfId="0" applyNumberFormat="1" applyFont="1" applyBorder="1" applyAlignment="1">
      <alignment horizontal="center"/>
    </xf>
    <xf numFmtId="0" fontId="12" fillId="0" borderId="14" xfId="0" applyFont="1" applyBorder="1" applyAlignment="1">
      <alignment horizontal="left" wrapText="1" indent="3"/>
    </xf>
    <xf numFmtId="0" fontId="12" fillId="0" borderId="15" xfId="0" applyFont="1" applyBorder="1" applyAlignment="1">
      <alignment horizontal="left" wrapText="1" indent="3"/>
    </xf>
    <xf numFmtId="4" fontId="11" fillId="0" borderId="16" xfId="0" applyNumberFormat="1" applyFont="1" applyBorder="1" applyAlignment="1">
      <alignment horizontal="center"/>
    </xf>
    <xf numFmtId="0" fontId="12" fillId="0" borderId="17" xfId="0" applyFont="1" applyBorder="1" applyAlignment="1">
      <alignment horizontal="left" wrapText="1" indent="3"/>
    </xf>
    <xf numFmtId="0" fontId="0" fillId="0" borderId="18" xfId="0" applyBorder="1"/>
    <xf numFmtId="0" fontId="0" fillId="0" borderId="19" xfId="0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9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29" xfId="0" applyBorder="1"/>
    <xf numFmtId="0" fontId="1" fillId="10" borderId="29" xfId="0" applyFont="1" applyFill="1" applyBorder="1" applyAlignment="1">
      <alignment horizontal="center" vertical="center"/>
    </xf>
    <xf numFmtId="0" fontId="4" fillId="10" borderId="29" xfId="0" applyFont="1" applyFill="1" applyBorder="1" applyAlignment="1">
      <alignment horizontal="center" vertical="center"/>
    </xf>
    <xf numFmtId="0" fontId="14" fillId="0" borderId="0" xfId="2" applyFill="1" applyBorder="1"/>
    <xf numFmtId="40" fontId="15" fillId="11" borderId="30" xfId="2" applyNumberFormat="1" applyFont="1" applyFill="1" applyBorder="1" applyAlignment="1" applyProtection="1">
      <alignment horizontal="center"/>
      <protection hidden="1"/>
    </xf>
    <xf numFmtId="40" fontId="15" fillId="0" borderId="0" xfId="2" applyNumberFormat="1" applyFont="1" applyFill="1" applyBorder="1" applyAlignment="1" applyProtection="1">
      <alignment horizontal="center"/>
      <protection hidden="1"/>
    </xf>
    <xf numFmtId="40" fontId="16" fillId="0" borderId="29" xfId="2" applyNumberFormat="1" applyFont="1" applyBorder="1" applyProtection="1">
      <protection hidden="1"/>
    </xf>
    <xf numFmtId="40" fontId="16" fillId="12" borderId="29" xfId="2" applyNumberFormat="1" applyFont="1" applyFill="1" applyBorder="1" applyProtection="1">
      <protection hidden="1"/>
    </xf>
    <xf numFmtId="40" fontId="16" fillId="0" borderId="0" xfId="2" applyNumberFormat="1" applyFont="1" applyFill="1" applyBorder="1" applyProtection="1">
      <protection hidden="1"/>
    </xf>
    <xf numFmtId="40" fontId="15" fillId="0" borderId="0" xfId="2" applyNumberFormat="1" applyFont="1" applyFill="1" applyBorder="1" applyProtection="1">
      <protection hidden="1"/>
    </xf>
    <xf numFmtId="39" fontId="15" fillId="0" borderId="0" xfId="2" applyNumberFormat="1" applyFont="1" applyFill="1" applyBorder="1" applyProtection="1">
      <protection hidden="1"/>
    </xf>
    <xf numFmtId="164" fontId="14" fillId="0" borderId="0" xfId="2" applyNumberFormat="1" applyFill="1" applyBorder="1"/>
    <xf numFmtId="39" fontId="16" fillId="0" borderId="0" xfId="2" applyNumberFormat="1" applyFont="1" applyFill="1" applyBorder="1" applyProtection="1">
      <protection hidden="1"/>
    </xf>
    <xf numFmtId="40" fontId="18" fillId="0" borderId="0" xfId="2" applyNumberFormat="1" applyFont="1" applyFill="1" applyBorder="1" applyProtection="1">
      <protection hidden="1"/>
    </xf>
    <xf numFmtId="40" fontId="17" fillId="0" borderId="0" xfId="2" applyNumberFormat="1" applyFont="1" applyFill="1" applyBorder="1" applyProtection="1">
      <protection hidden="1"/>
    </xf>
    <xf numFmtId="40" fontId="16" fillId="13" borderId="29" xfId="2" applyNumberFormat="1" applyFont="1" applyFill="1" applyBorder="1" applyProtection="1">
      <protection hidden="1"/>
    </xf>
    <xf numFmtId="164" fontId="16" fillId="13" borderId="29" xfId="1" applyFont="1" applyFill="1" applyBorder="1" applyProtection="1">
      <protection hidden="1"/>
    </xf>
    <xf numFmtId="164" fontId="15" fillId="0" borderId="29" xfId="1" applyFont="1" applyFill="1" applyBorder="1" applyProtection="1">
      <protection hidden="1"/>
    </xf>
    <xf numFmtId="164" fontId="16" fillId="14" borderId="29" xfId="1" applyFont="1" applyFill="1" applyBorder="1" applyProtection="1">
      <protection hidden="1"/>
    </xf>
    <xf numFmtId="40" fontId="16" fillId="14" borderId="29" xfId="2" applyNumberFormat="1" applyFont="1" applyFill="1" applyBorder="1" applyProtection="1">
      <protection hidden="1"/>
    </xf>
    <xf numFmtId="2" fontId="12" fillId="0" borderId="31" xfId="0" applyNumberFormat="1" applyFont="1" applyBorder="1" applyAlignment="1">
      <alignment horizontal="left" wrapText="1" indent="3"/>
    </xf>
    <xf numFmtId="2" fontId="12" fillId="0" borderId="32" xfId="0" applyNumberFormat="1" applyFont="1" applyBorder="1" applyAlignment="1">
      <alignment horizontal="left" wrapText="1" indent="3"/>
    </xf>
    <xf numFmtId="2" fontId="12" fillId="0" borderId="32" xfId="0" applyNumberFormat="1" applyFont="1" applyBorder="1" applyAlignment="1">
      <alignment horizontal="left" wrapText="1" indent="5"/>
    </xf>
    <xf numFmtId="0" fontId="2" fillId="0" borderId="0" xfId="0" applyFont="1"/>
    <xf numFmtId="40" fontId="16" fillId="15" borderId="29" xfId="2" applyNumberFormat="1" applyFont="1" applyFill="1" applyBorder="1" applyProtection="1">
      <protection hidden="1"/>
    </xf>
    <xf numFmtId="164" fontId="16" fillId="15" borderId="29" xfId="1" applyFont="1" applyFill="1" applyBorder="1" applyProtection="1">
      <protection hidden="1"/>
    </xf>
    <xf numFmtId="164" fontId="16" fillId="16" borderId="29" xfId="1" applyFont="1" applyFill="1" applyBorder="1" applyProtection="1">
      <protection hidden="1"/>
    </xf>
    <xf numFmtId="40" fontId="16" fillId="16" borderId="29" xfId="2" applyNumberFormat="1" applyFont="1" applyFill="1" applyBorder="1" applyProtection="1">
      <protection hidden="1"/>
    </xf>
    <xf numFmtId="164" fontId="16" fillId="17" borderId="29" xfId="1" applyFont="1" applyFill="1" applyBorder="1" applyProtection="1">
      <protection hidden="1"/>
    </xf>
    <xf numFmtId="40" fontId="16" fillId="17" borderId="29" xfId="2" applyNumberFormat="1" applyFont="1" applyFill="1" applyBorder="1" applyProtection="1">
      <protection hidden="1"/>
    </xf>
    <xf numFmtId="164" fontId="16" fillId="18" borderId="29" xfId="1" applyFont="1" applyFill="1" applyBorder="1" applyProtection="1">
      <protection hidden="1"/>
    </xf>
    <xf numFmtId="40" fontId="16" fillId="18" borderId="29" xfId="2" applyNumberFormat="1" applyFont="1" applyFill="1" applyBorder="1" applyProtection="1">
      <protection hidden="1"/>
    </xf>
    <xf numFmtId="4" fontId="2" fillId="4" borderId="29" xfId="0" applyNumberFormat="1" applyFont="1" applyFill="1" applyBorder="1" applyAlignment="1">
      <alignment horizontal="center"/>
    </xf>
    <xf numFmtId="4" fontId="2" fillId="6" borderId="29" xfId="0" applyNumberFormat="1" applyFont="1" applyFill="1" applyBorder="1" applyAlignment="1">
      <alignment horizontal="center"/>
    </xf>
    <xf numFmtId="0" fontId="2" fillId="0" borderId="29" xfId="0" applyFont="1" applyBorder="1"/>
    <xf numFmtId="4" fontId="2" fillId="5" borderId="29" xfId="0" applyNumberFormat="1" applyFont="1" applyFill="1" applyBorder="1" applyAlignment="1">
      <alignment horizontal="center"/>
    </xf>
    <xf numFmtId="4" fontId="2" fillId="3" borderId="29" xfId="0" applyNumberFormat="1" applyFont="1" applyFill="1" applyBorder="1" applyAlignment="1">
      <alignment horizontal="center"/>
    </xf>
    <xf numFmtId="4" fontId="2" fillId="2" borderId="29" xfId="0" applyNumberFormat="1" applyFont="1" applyFill="1" applyBorder="1" applyAlignment="1">
      <alignment horizontal="center"/>
    </xf>
    <xf numFmtId="2" fontId="12" fillId="0" borderId="32" xfId="0" applyNumberFormat="1" applyFont="1" applyBorder="1" applyAlignment="1">
      <alignment horizontal="left" wrapText="1"/>
    </xf>
    <xf numFmtId="4" fontId="0" fillId="14" borderId="0" xfId="0" applyNumberFormat="1" applyFill="1" applyAlignment="1">
      <alignment horizontal="center"/>
    </xf>
    <xf numFmtId="4" fontId="2" fillId="14" borderId="29" xfId="0" applyNumberFormat="1" applyFont="1" applyFill="1" applyBorder="1"/>
    <xf numFmtId="0" fontId="0" fillId="4" borderId="29" xfId="0" applyFill="1" applyBorder="1" applyAlignment="1">
      <alignment horizontal="center"/>
    </xf>
    <xf numFmtId="0" fontId="0" fillId="4" borderId="29" xfId="0" applyFill="1" applyBorder="1"/>
    <xf numFmtId="4" fontId="0" fillId="4" borderId="29" xfId="0" applyNumberFormat="1" applyFill="1" applyBorder="1"/>
    <xf numFmtId="4" fontId="0" fillId="19" borderId="0" xfId="0" applyNumberFormat="1" applyFill="1" applyAlignment="1">
      <alignment horizontal="center"/>
    </xf>
    <xf numFmtId="0" fontId="0" fillId="19" borderId="29" xfId="0" applyFill="1" applyBorder="1" applyAlignment="1">
      <alignment horizontal="center"/>
    </xf>
    <xf numFmtId="0" fontId="0" fillId="19" borderId="29" xfId="0" applyFill="1" applyBorder="1"/>
    <xf numFmtId="4" fontId="0" fillId="19" borderId="29" xfId="0" applyNumberFormat="1" applyFill="1" applyBorder="1"/>
    <xf numFmtId="0" fontId="0" fillId="5" borderId="29" xfId="0" applyFill="1" applyBorder="1" applyAlignment="1">
      <alignment horizontal="center"/>
    </xf>
    <xf numFmtId="0" fontId="0" fillId="5" borderId="29" xfId="0" applyFill="1" applyBorder="1"/>
    <xf numFmtId="4" fontId="0" fillId="5" borderId="29" xfId="0" applyNumberFormat="1" applyFill="1" applyBorder="1"/>
    <xf numFmtId="4" fontId="0" fillId="20" borderId="0" xfId="0" applyNumberFormat="1" applyFill="1" applyAlignment="1">
      <alignment horizontal="center"/>
    </xf>
    <xf numFmtId="0" fontId="0" fillId="20" borderId="29" xfId="0" applyFill="1" applyBorder="1" applyAlignment="1">
      <alignment horizontal="center"/>
    </xf>
    <xf numFmtId="0" fontId="0" fillId="20" borderId="29" xfId="0" applyFill="1" applyBorder="1"/>
    <xf numFmtId="4" fontId="0" fillId="20" borderId="29" xfId="0" applyNumberFormat="1" applyFill="1" applyBorder="1"/>
    <xf numFmtId="0" fontId="0" fillId="14" borderId="29" xfId="0" applyFill="1" applyBorder="1" applyAlignment="1">
      <alignment horizontal="center"/>
    </xf>
    <xf numFmtId="0" fontId="0" fillId="14" borderId="29" xfId="0" applyFill="1" applyBorder="1"/>
    <xf numFmtId="4" fontId="0" fillId="14" borderId="29" xfId="0" applyNumberFormat="1" applyFill="1" applyBorder="1"/>
    <xf numFmtId="0" fontId="0" fillId="2" borderId="29" xfId="0" applyFill="1" applyBorder="1" applyAlignment="1">
      <alignment horizontal="center"/>
    </xf>
    <xf numFmtId="0" fontId="0" fillId="2" borderId="29" xfId="0" applyFill="1" applyBorder="1"/>
    <xf numFmtId="4" fontId="0" fillId="2" borderId="29" xfId="0" applyNumberFormat="1" applyFill="1" applyBorder="1"/>
    <xf numFmtId="3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0" fillId="0" borderId="33" xfId="0" applyNumberFormat="1" applyBorder="1"/>
    <xf numFmtId="4" fontId="20" fillId="0" borderId="0" xfId="0" applyNumberFormat="1" applyFont="1"/>
    <xf numFmtId="4" fontId="21" fillId="0" borderId="0" xfId="0" applyNumberFormat="1" applyFont="1"/>
    <xf numFmtId="40" fontId="14" fillId="0" borderId="0" xfId="2" applyNumberFormat="1" applyFill="1" applyBorder="1"/>
    <xf numFmtId="0" fontId="0" fillId="0" borderId="34" xfId="0" applyBorder="1"/>
    <xf numFmtId="4" fontId="13" fillId="0" borderId="0" xfId="0" applyNumberFormat="1" applyFont="1" applyAlignment="1">
      <alignment horizontal="center"/>
    </xf>
    <xf numFmtId="4" fontId="1" fillId="0" borderId="28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0" fontId="15" fillId="0" borderId="0" xfId="2" applyNumberFormat="1" applyFont="1" applyFill="1" applyBorder="1" applyAlignment="1" applyProtection="1">
      <alignment horizontal="center"/>
      <protection hidden="1"/>
    </xf>
  </cellXfs>
  <cellStyles count="5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D0CECE"/>
      <color rgb="FFF8CBAD"/>
      <color rgb="FFC6E0B4"/>
      <color rgb="FFFFE699"/>
      <color rgb="FF99FF66"/>
      <color rgb="FFFF9933"/>
      <color rgb="FFFF99FF"/>
      <color rgb="FFFF33CC"/>
      <color rgb="FF66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PORTE enero a marzo 2019" connectionId="1" xr16:uid="{00000000-0016-0000-03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2"/>
  <sheetViews>
    <sheetView tabSelected="1" zoomScale="90" zoomScaleNormal="90" workbookViewId="0">
      <selection activeCell="D42" sqref="D42"/>
    </sheetView>
  </sheetViews>
  <sheetFormatPr baseColWidth="10" defaultColWidth="9.140625" defaultRowHeight="15" x14ac:dyDescent="0.25"/>
  <cols>
    <col min="1" max="1" width="4.28515625" style="1" customWidth="1"/>
    <col min="2" max="2" width="28.5703125" style="1" customWidth="1"/>
    <col min="3" max="3" width="19" style="1" customWidth="1"/>
    <col min="4" max="4" width="18.42578125" style="1" customWidth="1"/>
    <col min="5" max="5" width="19.28515625" style="1" bestFit="1" customWidth="1"/>
    <col min="6" max="6" width="18.140625" style="1" customWidth="1"/>
    <col min="7" max="7" width="19.42578125" style="1" bestFit="1" customWidth="1"/>
    <col min="8" max="8" width="18.85546875" style="1" customWidth="1"/>
    <col min="9" max="9" width="13.5703125" style="2" customWidth="1"/>
    <col min="10" max="10" width="14.5703125" style="1" customWidth="1"/>
    <col min="11" max="11" width="17.28515625" style="1" customWidth="1"/>
    <col min="12" max="12" width="16" style="1" customWidth="1"/>
    <col min="13" max="13" width="15.85546875" style="1" customWidth="1"/>
    <col min="14" max="14" width="15.42578125" style="1" customWidth="1"/>
    <col min="15" max="16" width="19.140625" style="1" customWidth="1"/>
    <col min="17" max="17" width="16.85546875" style="1" customWidth="1"/>
    <col min="18" max="16384" width="9.140625" style="1"/>
  </cols>
  <sheetData>
    <row r="2" spans="2:10" ht="21" x14ac:dyDescent="0.35">
      <c r="B2" s="132" t="s">
        <v>323</v>
      </c>
      <c r="C2" s="132"/>
      <c r="D2" s="132"/>
      <c r="E2" s="132"/>
      <c r="F2" s="132"/>
      <c r="G2" s="132"/>
      <c r="H2" s="132"/>
      <c r="I2" s="132"/>
      <c r="J2" s="132"/>
    </row>
    <row r="3" spans="2:10" ht="21" x14ac:dyDescent="0.35">
      <c r="B3" s="132" t="s">
        <v>322</v>
      </c>
      <c r="C3" s="132"/>
      <c r="D3" s="132"/>
      <c r="E3" s="132"/>
      <c r="F3" s="132"/>
      <c r="G3" s="132"/>
      <c r="H3" s="132"/>
      <c r="I3" s="132"/>
      <c r="J3" s="132"/>
    </row>
    <row r="4" spans="2:10" ht="21" x14ac:dyDescent="0.35">
      <c r="B4" s="132" t="s">
        <v>548</v>
      </c>
      <c r="C4" s="132"/>
      <c r="D4" s="132"/>
      <c r="E4" s="132"/>
      <c r="F4" s="132"/>
      <c r="G4" s="132"/>
      <c r="H4" s="132"/>
      <c r="I4" s="132"/>
      <c r="J4" s="132"/>
    </row>
    <row r="5" spans="2:10" ht="15.75" thickBot="1" x14ac:dyDescent="0.3">
      <c r="C5" s="59"/>
      <c r="D5" s="59"/>
      <c r="E5" s="59"/>
      <c r="F5" s="59"/>
      <c r="G5" s="59"/>
      <c r="H5" s="59"/>
      <c r="I5" s="60"/>
      <c r="J5" s="59"/>
    </row>
    <row r="6" spans="2:10" ht="15.75" thickBot="1" x14ac:dyDescent="0.3">
      <c r="B6" s="133" t="s">
        <v>321</v>
      </c>
      <c r="C6" s="136" t="s">
        <v>320</v>
      </c>
      <c r="D6" s="136"/>
      <c r="E6" s="136"/>
      <c r="F6" s="136"/>
      <c r="G6" s="137" t="s">
        <v>319</v>
      </c>
      <c r="H6" s="138"/>
      <c r="I6" s="136" t="s">
        <v>318</v>
      </c>
      <c r="J6" s="138"/>
    </row>
    <row r="7" spans="2:10" ht="15.75" thickBot="1" x14ac:dyDescent="0.3">
      <c r="B7" s="134"/>
      <c r="C7" s="139" t="s">
        <v>317</v>
      </c>
      <c r="D7" s="141" t="s">
        <v>316</v>
      </c>
      <c r="E7" s="143" t="s">
        <v>315</v>
      </c>
      <c r="F7" s="143"/>
      <c r="G7" s="141" t="s">
        <v>314</v>
      </c>
      <c r="H7" s="139" t="s">
        <v>313</v>
      </c>
      <c r="I7" s="58" t="s">
        <v>312</v>
      </c>
      <c r="J7" s="57" t="s">
        <v>311</v>
      </c>
    </row>
    <row r="8" spans="2:10" ht="23.25" thickBot="1" x14ac:dyDescent="0.3">
      <c r="B8" s="135"/>
      <c r="C8" s="140"/>
      <c r="D8" s="142"/>
      <c r="E8" s="56" t="s">
        <v>310</v>
      </c>
      <c r="F8" s="56" t="s">
        <v>309</v>
      </c>
      <c r="G8" s="142"/>
      <c r="H8" s="140"/>
      <c r="I8" s="55" t="s">
        <v>290</v>
      </c>
      <c r="J8" s="54" t="s">
        <v>290</v>
      </c>
    </row>
    <row r="9" spans="2:10" x14ac:dyDescent="0.25">
      <c r="B9" s="42"/>
      <c r="C9" s="41"/>
      <c r="D9" s="41"/>
      <c r="E9" s="53"/>
      <c r="F9" s="53"/>
      <c r="G9" s="41"/>
      <c r="H9" s="53"/>
      <c r="I9" s="40"/>
      <c r="J9" s="39"/>
    </row>
    <row r="10" spans="2:10" x14ac:dyDescent="0.25">
      <c r="B10" s="38" t="s">
        <v>308</v>
      </c>
      <c r="C10" s="37"/>
      <c r="D10" s="37"/>
      <c r="E10" s="52"/>
      <c r="F10" s="52"/>
      <c r="G10" s="37"/>
      <c r="H10" s="52"/>
      <c r="I10" s="33"/>
      <c r="J10" s="32"/>
    </row>
    <row r="11" spans="2:10" x14ac:dyDescent="0.25">
      <c r="B11" s="51" t="s">
        <v>307</v>
      </c>
      <c r="C11" s="50">
        <f>+Ingresos!C94</f>
        <v>14420250000</v>
      </c>
      <c r="D11" s="50">
        <f>+Ingresos!F94</f>
        <v>14420250000</v>
      </c>
      <c r="E11" s="50">
        <v>0</v>
      </c>
      <c r="F11" s="50">
        <f>+Ingresos!G94</f>
        <v>16357098618.122999</v>
      </c>
      <c r="G11" s="50">
        <f t="shared" ref="G11:G17" si="0">+D11-C11</f>
        <v>0</v>
      </c>
      <c r="H11" s="50">
        <f>+F11-D11</f>
        <v>1936848618.1229992</v>
      </c>
      <c r="I11" s="29">
        <f>+(D11-C11)/D11</f>
        <v>0</v>
      </c>
      <c r="J11" s="28">
        <f t="shared" ref="J11:J17" si="1">+(F11-D11)/F11</f>
        <v>0.11841027943531805</v>
      </c>
    </row>
    <row r="12" spans="2:10" x14ac:dyDescent="0.25">
      <c r="B12" s="49" t="s">
        <v>306</v>
      </c>
      <c r="C12" s="50">
        <f>+Ingresos!C95</f>
        <v>0</v>
      </c>
      <c r="D12" s="50">
        <f>+Ingresos!F95</f>
        <v>0</v>
      </c>
      <c r="E12" s="30">
        <v>0</v>
      </c>
      <c r="F12" s="50">
        <f>+Ingresos!G95</f>
        <v>0</v>
      </c>
      <c r="G12" s="30">
        <f t="shared" si="0"/>
        <v>0</v>
      </c>
      <c r="H12" s="50">
        <f t="shared" ref="H12:H17" si="2">+F12-D12</f>
        <v>0</v>
      </c>
      <c r="I12" s="29">
        <v>0</v>
      </c>
      <c r="J12" s="28">
        <v>0</v>
      </c>
    </row>
    <row r="13" spans="2:10" ht="39" x14ac:dyDescent="0.25">
      <c r="B13" s="49" t="s">
        <v>305</v>
      </c>
      <c r="C13" s="50">
        <f>+Ingresos!C96</f>
        <v>511000000</v>
      </c>
      <c r="D13" s="50">
        <f>+Ingresos!F96</f>
        <v>511000000</v>
      </c>
      <c r="E13" s="30">
        <v>0</v>
      </c>
      <c r="F13" s="50">
        <f>+Ingresos!G96</f>
        <v>883314590.26999998</v>
      </c>
      <c r="G13" s="30">
        <f t="shared" si="0"/>
        <v>0</v>
      </c>
      <c r="H13" s="50">
        <f t="shared" si="2"/>
        <v>372314590.26999998</v>
      </c>
      <c r="I13" s="29">
        <f t="shared" ref="I13:I17" si="3">+(D13-C13)/D13</f>
        <v>0</v>
      </c>
      <c r="J13" s="28">
        <f t="shared" si="1"/>
        <v>0.42149715896371165</v>
      </c>
    </row>
    <row r="14" spans="2:10" ht="26.25" x14ac:dyDescent="0.25">
      <c r="B14" s="49" t="s">
        <v>304</v>
      </c>
      <c r="C14" s="50">
        <f>+Ingresos!C97</f>
        <v>11672696406.210001</v>
      </c>
      <c r="D14" s="50">
        <f>+Ingresos!F97</f>
        <v>11672696406.210001</v>
      </c>
      <c r="E14" s="30">
        <v>0</v>
      </c>
      <c r="F14" s="50">
        <f>+Ingresos!G97</f>
        <v>11016637803.577</v>
      </c>
      <c r="G14" s="30">
        <f t="shared" si="0"/>
        <v>0</v>
      </c>
      <c r="H14" s="50">
        <f t="shared" si="2"/>
        <v>-656058602.63300133</v>
      </c>
      <c r="I14" s="29">
        <f t="shared" si="3"/>
        <v>0</v>
      </c>
      <c r="J14" s="28">
        <f t="shared" si="1"/>
        <v>-5.9551617683208685E-2</v>
      </c>
    </row>
    <row r="15" spans="2:10" x14ac:dyDescent="0.25">
      <c r="B15" s="49" t="s">
        <v>303</v>
      </c>
      <c r="C15" s="50">
        <f>+Ingresos!C98</f>
        <v>1733300000</v>
      </c>
      <c r="D15" s="50">
        <f>+Ingresos!F98</f>
        <v>1733300000</v>
      </c>
      <c r="E15" s="30">
        <v>0</v>
      </c>
      <c r="F15" s="50">
        <f>+Ingresos!G98</f>
        <v>2800575650.5299997</v>
      </c>
      <c r="G15" s="30">
        <f t="shared" si="0"/>
        <v>0</v>
      </c>
      <c r="H15" s="50">
        <f t="shared" si="2"/>
        <v>1067275650.5299997</v>
      </c>
      <c r="I15" s="29">
        <f t="shared" si="3"/>
        <v>0</v>
      </c>
      <c r="J15" s="28">
        <f t="shared" si="1"/>
        <v>0.38109152678236752</v>
      </c>
    </row>
    <row r="16" spans="2:10" x14ac:dyDescent="0.25">
      <c r="B16" s="49" t="s">
        <v>14</v>
      </c>
      <c r="C16" s="50">
        <f>+Ingresos!C99</f>
        <v>2014225964.1600001</v>
      </c>
      <c r="D16" s="50">
        <f>+Ingresos!F99</f>
        <v>3534361188.7900004</v>
      </c>
      <c r="E16" s="30">
        <v>0</v>
      </c>
      <c r="F16" s="50">
        <f>+Ingresos!G99</f>
        <v>1564702827.8700001</v>
      </c>
      <c r="G16" s="30">
        <f t="shared" si="0"/>
        <v>1520135224.6300004</v>
      </c>
      <c r="H16" s="50">
        <f t="shared" si="2"/>
        <v>-1969658360.9200003</v>
      </c>
      <c r="I16" s="29">
        <f t="shared" si="3"/>
        <v>0.43010183267387658</v>
      </c>
      <c r="J16" s="28">
        <f t="shared" si="1"/>
        <v>-1.2588066729586336</v>
      </c>
    </row>
    <row r="17" spans="2:10" x14ac:dyDescent="0.25">
      <c r="B17" s="48" t="s">
        <v>302</v>
      </c>
      <c r="C17" s="50">
        <f>+Ingresos!C100</f>
        <v>0</v>
      </c>
      <c r="D17" s="50">
        <f>+Ingresos!F100</f>
        <v>25086582769.73</v>
      </c>
      <c r="E17" s="31">
        <v>0</v>
      </c>
      <c r="F17" s="50">
        <f>+Ingresos!G100</f>
        <v>31937711026.530003</v>
      </c>
      <c r="G17" s="47">
        <f t="shared" si="0"/>
        <v>25086582769.73</v>
      </c>
      <c r="H17" s="50">
        <f t="shared" si="2"/>
        <v>6851128256.8000031</v>
      </c>
      <c r="I17" s="29">
        <f t="shared" si="3"/>
        <v>1</v>
      </c>
      <c r="J17" s="28">
        <f t="shared" si="1"/>
        <v>0.214515318618448</v>
      </c>
    </row>
    <row r="18" spans="2:10" x14ac:dyDescent="0.25">
      <c r="B18" s="46" t="s">
        <v>301</v>
      </c>
      <c r="C18" s="45">
        <f t="shared" ref="C18:G18" si="4">SUM(C11:C17)</f>
        <v>30351472370.369999</v>
      </c>
      <c r="D18" s="45">
        <f t="shared" si="4"/>
        <v>56958190364.729996</v>
      </c>
      <c r="E18" s="45">
        <f t="shared" si="4"/>
        <v>0</v>
      </c>
      <c r="F18" s="45">
        <f t="shared" si="4"/>
        <v>64560040516.899994</v>
      </c>
      <c r="G18" s="45">
        <f t="shared" si="4"/>
        <v>26606717994.360001</v>
      </c>
      <c r="H18" s="45">
        <f>SUM(H11:H17)</f>
        <v>7601850152.1700001</v>
      </c>
      <c r="I18" s="44"/>
      <c r="J18" s="43"/>
    </row>
    <row r="19" spans="2:10" x14ac:dyDescent="0.25">
      <c r="B19" s="42"/>
      <c r="C19" s="41"/>
      <c r="D19" s="41"/>
      <c r="E19" s="41"/>
      <c r="F19" s="41"/>
      <c r="G19" s="41"/>
      <c r="H19" s="41"/>
      <c r="I19" s="40"/>
      <c r="J19" s="39"/>
    </row>
    <row r="20" spans="2:10" x14ac:dyDescent="0.25">
      <c r="B20" s="38" t="s">
        <v>300</v>
      </c>
      <c r="C20" s="37"/>
      <c r="D20" s="37"/>
      <c r="E20" s="37"/>
      <c r="F20" s="37"/>
      <c r="G20" s="37"/>
      <c r="H20" s="37"/>
      <c r="I20" s="36"/>
      <c r="J20" s="35"/>
    </row>
    <row r="21" spans="2:10" x14ac:dyDescent="0.25">
      <c r="B21" s="84" t="s">
        <v>299</v>
      </c>
      <c r="C21" s="34">
        <f>+Gastos!E159</f>
        <v>21518049427.959995</v>
      </c>
      <c r="D21" s="34">
        <f>+Gastos!H159</f>
        <v>25852322970.860004</v>
      </c>
      <c r="E21" s="34">
        <f>+Gastos!E180</f>
        <v>5215292114.5500002</v>
      </c>
      <c r="F21" s="34">
        <f>+Gastos!I159</f>
        <v>15483861032.300001</v>
      </c>
      <c r="G21" s="34">
        <f t="shared" ref="G21:G33" si="5">+D21-C21</f>
        <v>4334273542.9000092</v>
      </c>
      <c r="H21" s="34">
        <f t="shared" ref="H21:H33" si="6">+F21-D21</f>
        <v>-10368461938.560003</v>
      </c>
      <c r="I21" s="29">
        <f>+(D21-C21)/D21</f>
        <v>0.16765509032923184</v>
      </c>
      <c r="J21" s="28">
        <f>+(F21-D21)/F21</f>
        <v>-0.6696302632096055</v>
      </c>
    </row>
    <row r="22" spans="2:10" x14ac:dyDescent="0.25">
      <c r="B22" s="85" t="s">
        <v>298</v>
      </c>
      <c r="C22" s="34">
        <f>+Gastos!E160</f>
        <v>392349547.18000001</v>
      </c>
      <c r="D22" s="34">
        <f>+Gastos!H160</f>
        <v>360349547.18000001</v>
      </c>
      <c r="E22" s="34">
        <v>0</v>
      </c>
      <c r="F22" s="34">
        <f>+Gastos!I160</f>
        <v>269730578.92000002</v>
      </c>
      <c r="G22" s="30">
        <f t="shared" si="5"/>
        <v>-32000000</v>
      </c>
      <c r="H22" s="30">
        <f t="shared" si="6"/>
        <v>-90618968.25999999</v>
      </c>
      <c r="I22" s="29">
        <f>+(D22-C22)/D22</f>
        <v>-8.880266466386183E-2</v>
      </c>
      <c r="J22" s="28">
        <f>+(F22-D22)/F22</f>
        <v>-0.33596104906917829</v>
      </c>
    </row>
    <row r="23" spans="2:10" ht="26.25" x14ac:dyDescent="0.25">
      <c r="B23" s="85" t="s">
        <v>297</v>
      </c>
      <c r="C23" s="34">
        <f>+Gastos!E161</f>
        <v>0</v>
      </c>
      <c r="D23" s="34">
        <f>+Gastos!H161</f>
        <v>0</v>
      </c>
      <c r="E23" s="34">
        <v>0</v>
      </c>
      <c r="F23" s="34">
        <f>+Gastos!I161</f>
        <v>0</v>
      </c>
      <c r="G23" s="30">
        <f t="shared" si="5"/>
        <v>0</v>
      </c>
      <c r="H23" s="30">
        <f t="shared" si="6"/>
        <v>0</v>
      </c>
      <c r="I23" s="33" t="s">
        <v>290</v>
      </c>
      <c r="J23" s="32" t="s">
        <v>290</v>
      </c>
    </row>
    <row r="24" spans="2:10" x14ac:dyDescent="0.25">
      <c r="B24" s="85" t="s">
        <v>296</v>
      </c>
      <c r="C24" s="34">
        <f>+Gastos!E162</f>
        <v>0</v>
      </c>
      <c r="D24" s="34">
        <f>+Gastos!H162</f>
        <v>0</v>
      </c>
      <c r="E24" s="34">
        <v>0</v>
      </c>
      <c r="F24" s="34">
        <f>+Gastos!I162</f>
        <v>0</v>
      </c>
      <c r="G24" s="30">
        <f t="shared" si="5"/>
        <v>0</v>
      </c>
      <c r="H24" s="30">
        <f t="shared" si="6"/>
        <v>0</v>
      </c>
      <c r="I24" s="33" t="s">
        <v>290</v>
      </c>
      <c r="J24" s="32" t="s">
        <v>290</v>
      </c>
    </row>
    <row r="25" spans="2:10" x14ac:dyDescent="0.25">
      <c r="B25" s="86" t="s">
        <v>295</v>
      </c>
      <c r="C25" s="34">
        <f>+Gastos!E163</f>
        <v>0</v>
      </c>
      <c r="D25" s="34">
        <f>+Gastos!H163</f>
        <v>0</v>
      </c>
      <c r="E25" s="34">
        <v>0</v>
      </c>
      <c r="F25" s="34">
        <f>+Gastos!I163</f>
        <v>0</v>
      </c>
      <c r="G25" s="30">
        <f t="shared" si="5"/>
        <v>0</v>
      </c>
      <c r="H25" s="30">
        <f t="shared" si="6"/>
        <v>0</v>
      </c>
      <c r="I25" s="33" t="s">
        <v>290</v>
      </c>
      <c r="J25" s="32" t="s">
        <v>290</v>
      </c>
    </row>
    <row r="26" spans="2:10" x14ac:dyDescent="0.25">
      <c r="B26" s="86" t="s">
        <v>294</v>
      </c>
      <c r="C26" s="34">
        <f>+Gastos!E164</f>
        <v>0</v>
      </c>
      <c r="D26" s="34">
        <f>+Gastos!H164</f>
        <v>0</v>
      </c>
      <c r="E26" s="34">
        <v>0</v>
      </c>
      <c r="F26" s="34">
        <f>+Gastos!I164</f>
        <v>0</v>
      </c>
      <c r="G26" s="30">
        <f t="shared" si="5"/>
        <v>0</v>
      </c>
      <c r="H26" s="30">
        <f t="shared" si="6"/>
        <v>0</v>
      </c>
      <c r="I26" s="33" t="s">
        <v>290</v>
      </c>
      <c r="J26" s="32" t="s">
        <v>290</v>
      </c>
    </row>
    <row r="27" spans="2:10" x14ac:dyDescent="0.25">
      <c r="B27" s="86" t="s">
        <v>293</v>
      </c>
      <c r="C27" s="34">
        <f>+Gastos!E165</f>
        <v>4565633104.1800003</v>
      </c>
      <c r="D27" s="34">
        <f>+Gastos!H165</f>
        <v>25262235071.089996</v>
      </c>
      <c r="E27" s="34">
        <f>+Gastos!E181</f>
        <v>8501214949.8199997</v>
      </c>
      <c r="F27" s="34">
        <f>+Gastos!I165</f>
        <v>2621760691.0200005</v>
      </c>
      <c r="G27" s="30">
        <f t="shared" si="5"/>
        <v>20696601966.909996</v>
      </c>
      <c r="H27" s="30">
        <f t="shared" si="6"/>
        <v>-22640474380.069996</v>
      </c>
      <c r="I27" s="29">
        <f>+(D27-C27)/D27</f>
        <v>0.81927042119068505</v>
      </c>
      <c r="J27" s="28">
        <f>+(F27-D27)/F27</f>
        <v>-8.6355991443527529</v>
      </c>
    </row>
    <row r="28" spans="2:10" x14ac:dyDescent="0.25">
      <c r="B28" s="86" t="s">
        <v>292</v>
      </c>
      <c r="C28" s="34">
        <f>+Gastos!E166</f>
        <v>0</v>
      </c>
      <c r="D28" s="34">
        <f>+Gastos!H166</f>
        <v>0</v>
      </c>
      <c r="E28" s="34">
        <v>0</v>
      </c>
      <c r="F28" s="34">
        <f>+Gastos!I166</f>
        <v>0</v>
      </c>
      <c r="G28" s="30">
        <f t="shared" si="5"/>
        <v>0</v>
      </c>
      <c r="H28" s="30">
        <f t="shared" si="6"/>
        <v>0</v>
      </c>
      <c r="I28" s="33" t="s">
        <v>290</v>
      </c>
      <c r="J28" s="32" t="s">
        <v>290</v>
      </c>
    </row>
    <row r="29" spans="2:10" x14ac:dyDescent="0.25">
      <c r="B29" s="86" t="s">
        <v>291</v>
      </c>
      <c r="C29" s="34">
        <f>+Gastos!E167</f>
        <v>0</v>
      </c>
      <c r="D29" s="34">
        <f>+Gastos!H167</f>
        <v>0</v>
      </c>
      <c r="E29" s="34">
        <v>0</v>
      </c>
      <c r="F29" s="34">
        <f>+Gastos!I167</f>
        <v>0</v>
      </c>
      <c r="G29" s="30">
        <f t="shared" si="5"/>
        <v>0</v>
      </c>
      <c r="H29" s="30">
        <f t="shared" si="6"/>
        <v>0</v>
      </c>
      <c r="I29" s="33" t="s">
        <v>290</v>
      </c>
      <c r="J29" s="32" t="s">
        <v>290</v>
      </c>
    </row>
    <row r="30" spans="2:10" x14ac:dyDescent="0.25">
      <c r="B30" s="86" t="s">
        <v>289</v>
      </c>
      <c r="C30" s="34">
        <f>+Gastos!E168</f>
        <v>0</v>
      </c>
      <c r="D30" s="34">
        <f>+Gastos!H168</f>
        <v>0</v>
      </c>
      <c r="E30" s="34">
        <v>0</v>
      </c>
      <c r="F30" s="34">
        <f>+Gastos!I168</f>
        <v>0</v>
      </c>
      <c r="G30" s="30">
        <f t="shared" si="5"/>
        <v>0</v>
      </c>
      <c r="H30" s="30">
        <f t="shared" si="6"/>
        <v>0</v>
      </c>
      <c r="I30" s="33" t="s">
        <v>290</v>
      </c>
      <c r="J30" s="32" t="s">
        <v>290</v>
      </c>
    </row>
    <row r="31" spans="2:10" x14ac:dyDescent="0.25">
      <c r="B31" s="102" t="s">
        <v>468</v>
      </c>
      <c r="C31" s="34">
        <f>+Gastos!E169</f>
        <v>413317520.10000002</v>
      </c>
      <c r="D31" s="34">
        <f>+Gastos!H169</f>
        <v>445317520.10000002</v>
      </c>
      <c r="E31" s="34">
        <v>0</v>
      </c>
      <c r="F31" s="34">
        <f>+Gastos!I169</f>
        <v>442704877.31</v>
      </c>
      <c r="G31" s="30">
        <f t="shared" ref="G31" si="7">+D31-C31</f>
        <v>32000000</v>
      </c>
      <c r="H31" s="30">
        <f t="shared" ref="H31" si="8">+F31-D31</f>
        <v>-2612642.7900000215</v>
      </c>
      <c r="I31" s="29"/>
      <c r="J31" s="28"/>
    </row>
    <row r="32" spans="2:10" x14ac:dyDescent="0.25">
      <c r="B32" s="85" t="s">
        <v>14</v>
      </c>
      <c r="C32" s="34">
        <f>+Gastos!E170</f>
        <v>3462122770.9499998</v>
      </c>
      <c r="D32" s="34">
        <f>+Gastos!H170</f>
        <v>5037965255.5</v>
      </c>
      <c r="E32" s="34">
        <v>0</v>
      </c>
      <c r="F32" s="34">
        <f>+Gastos!I170</f>
        <v>3828333065.3199992</v>
      </c>
      <c r="G32" s="30">
        <f t="shared" si="5"/>
        <v>1575842484.5500002</v>
      </c>
      <c r="H32" s="30">
        <f t="shared" si="6"/>
        <v>-1209632190.1800008</v>
      </c>
      <c r="I32" s="29">
        <f>+(D32-C32)/D32</f>
        <v>0.31279344033380069</v>
      </c>
      <c r="J32" s="28">
        <f>+(F32-D32)/F32</f>
        <v>-0.31596837828395452</v>
      </c>
    </row>
    <row r="33" spans="2:10" x14ac:dyDescent="0.25">
      <c r="B33" s="85" t="s">
        <v>288</v>
      </c>
      <c r="C33" s="34">
        <f>+Gastos!E171</f>
        <v>0</v>
      </c>
      <c r="D33" s="34">
        <f>+Gastos!H171</f>
        <v>0</v>
      </c>
      <c r="E33" s="34">
        <v>0</v>
      </c>
      <c r="F33" s="34">
        <f>+Gastos!I171</f>
        <v>0</v>
      </c>
      <c r="G33" s="30">
        <f t="shared" si="5"/>
        <v>0</v>
      </c>
      <c r="H33" s="30">
        <f t="shared" si="6"/>
        <v>0</v>
      </c>
      <c r="I33" s="29" t="e">
        <f>+(D33-C33)/D33</f>
        <v>#DIV/0!</v>
      </c>
      <c r="J33" s="28" t="e">
        <f>+(F33-D33)/F33</f>
        <v>#DIV/0!</v>
      </c>
    </row>
    <row r="34" spans="2:10" x14ac:dyDescent="0.25">
      <c r="B34" s="27" t="s">
        <v>287</v>
      </c>
      <c r="C34" s="26">
        <f t="shared" ref="C34:G34" si="9">SUM(C21:C33)</f>
        <v>30351472370.369995</v>
      </c>
      <c r="D34" s="26">
        <f t="shared" si="9"/>
        <v>56958190364.730003</v>
      </c>
      <c r="E34" s="26">
        <f t="shared" si="9"/>
        <v>13716507064.369999</v>
      </c>
      <c r="F34" s="26">
        <f>SUM(F21:F33)</f>
        <v>22646390244.870003</v>
      </c>
      <c r="G34" s="26">
        <f t="shared" si="9"/>
        <v>26606717994.360004</v>
      </c>
      <c r="H34" s="26">
        <f>SUM(H21:H33)</f>
        <v>-34311800119.860001</v>
      </c>
      <c r="I34" s="25"/>
      <c r="J34" s="24"/>
    </row>
    <row r="35" spans="2:10" x14ac:dyDescent="0.25">
      <c r="B35" s="23"/>
      <c r="C35" s="22"/>
      <c r="D35" s="22"/>
      <c r="E35" s="22"/>
      <c r="F35" s="22"/>
      <c r="G35" s="22"/>
      <c r="H35" s="22"/>
      <c r="I35" s="21"/>
      <c r="J35" s="20"/>
    </row>
    <row r="36" spans="2:10" ht="44.25" customHeight="1" thickBot="1" x14ac:dyDescent="0.3">
      <c r="B36" s="19" t="s">
        <v>286</v>
      </c>
      <c r="C36" s="18">
        <f t="shared" ref="C36:G36" si="10">+C18-C34</f>
        <v>0</v>
      </c>
      <c r="D36" s="18">
        <f t="shared" si="10"/>
        <v>0</v>
      </c>
      <c r="E36" s="18">
        <f t="shared" si="10"/>
        <v>-13716507064.369999</v>
      </c>
      <c r="F36" s="18">
        <f t="shared" si="10"/>
        <v>41913650272.029991</v>
      </c>
      <c r="G36" s="18">
        <f t="shared" si="10"/>
        <v>0</v>
      </c>
      <c r="H36" s="18">
        <f>+H18-H34</f>
        <v>41913650272.029999</v>
      </c>
      <c r="I36" s="17"/>
      <c r="J36" s="16"/>
    </row>
    <row r="37" spans="2:10" x14ac:dyDescent="0.25">
      <c r="B37" s="14"/>
      <c r="C37" s="14"/>
      <c r="D37" s="14"/>
      <c r="E37" s="14"/>
      <c r="F37" s="14"/>
      <c r="G37" s="14"/>
      <c r="H37" s="14"/>
      <c r="I37" s="15"/>
      <c r="J37" s="14"/>
    </row>
    <row r="38" spans="2:10" x14ac:dyDescent="0.25">
      <c r="B38" s="13" t="s">
        <v>285</v>
      </c>
      <c r="C38" s="13"/>
      <c r="D38" s="13"/>
      <c r="E38"/>
      <c r="F38"/>
      <c r="G38"/>
      <c r="H38"/>
      <c r="I38" s="11"/>
      <c r="J38"/>
    </row>
    <row r="39" spans="2:10" x14ac:dyDescent="0.25">
      <c r="B39"/>
      <c r="C39"/>
      <c r="D39"/>
      <c r="E39"/>
      <c r="F39"/>
      <c r="G39"/>
      <c r="H39"/>
      <c r="I39" s="11"/>
      <c r="J39"/>
    </row>
    <row r="40" spans="2:10" x14ac:dyDescent="0.25">
      <c r="B40" s="12" t="s">
        <v>559</v>
      </c>
      <c r="C40"/>
      <c r="D40"/>
      <c r="E40" s="12" t="s">
        <v>560</v>
      </c>
      <c r="F40"/>
      <c r="H40" s="12" t="s">
        <v>561</v>
      </c>
      <c r="I40" s="11"/>
      <c r="J40"/>
    </row>
    <row r="41" spans="2:10" x14ac:dyDescent="0.25">
      <c r="B41" s="12" t="s">
        <v>562</v>
      </c>
      <c r="E41" s="12" t="s">
        <v>563</v>
      </c>
      <c r="H41" s="12" t="s">
        <v>567</v>
      </c>
    </row>
    <row r="42" spans="2:10" x14ac:dyDescent="0.25">
      <c r="B42" s="12" t="s">
        <v>564</v>
      </c>
      <c r="E42" s="12" t="s">
        <v>565</v>
      </c>
      <c r="H42" s="12" t="s">
        <v>566</v>
      </c>
    </row>
  </sheetData>
  <mergeCells count="12">
    <mergeCell ref="B2:J2"/>
    <mergeCell ref="B3:J3"/>
    <mergeCell ref="B4:J4"/>
    <mergeCell ref="B6:B8"/>
    <mergeCell ref="C6:F6"/>
    <mergeCell ref="G6:H6"/>
    <mergeCell ref="I6:J6"/>
    <mergeCell ref="C7:C8"/>
    <mergeCell ref="D7:D8"/>
    <mergeCell ref="E7:F7"/>
    <mergeCell ref="G7:G8"/>
    <mergeCell ref="H7:H8"/>
  </mergeCells>
  <pageMargins left="0" right="0" top="0.35433070866141736" bottom="0.35433070866141736" header="0.31496062992125984" footer="0.31496062992125984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6"/>
  <sheetViews>
    <sheetView topLeftCell="A61" zoomScale="60" zoomScaleNormal="60" workbookViewId="0">
      <selection activeCell="F87" sqref="F87"/>
    </sheetView>
  </sheetViews>
  <sheetFormatPr baseColWidth="10" defaultRowHeight="15" x14ac:dyDescent="0.25"/>
  <cols>
    <col min="1" max="1" width="28.85546875" style="78" bestFit="1" customWidth="1"/>
    <col min="2" max="2" width="126.42578125" style="78" bestFit="1" customWidth="1"/>
    <col min="3" max="4" width="25.7109375" style="78" customWidth="1"/>
    <col min="5" max="5" width="23.42578125" style="78" customWidth="1"/>
    <col min="6" max="7" width="25.7109375" style="78" customWidth="1"/>
    <col min="8" max="8" width="11.42578125" style="67"/>
    <col min="9" max="9" width="19.85546875" style="67" bestFit="1" customWidth="1"/>
    <col min="10" max="16384" width="11.42578125" style="67"/>
  </cols>
  <sheetData>
    <row r="1" spans="1:7" ht="18" x14ac:dyDescent="0.25">
      <c r="A1" s="144"/>
      <c r="B1" s="144"/>
      <c r="C1" s="144"/>
      <c r="D1" s="144"/>
      <c r="E1" s="144"/>
      <c r="F1" s="144"/>
      <c r="G1" s="144"/>
    </row>
    <row r="2" spans="1:7" ht="18" x14ac:dyDescent="0.25">
      <c r="A2" s="144"/>
      <c r="B2" s="144"/>
      <c r="C2" s="144"/>
      <c r="D2" s="144"/>
      <c r="E2" s="144"/>
      <c r="F2" s="144"/>
      <c r="G2" s="144"/>
    </row>
    <row r="3" spans="1:7" ht="18" x14ac:dyDescent="0.25">
      <c r="A3" s="144"/>
      <c r="B3" s="144"/>
      <c r="C3" s="144"/>
      <c r="D3" s="144"/>
      <c r="E3" s="144"/>
      <c r="F3" s="144"/>
      <c r="G3" s="144"/>
    </row>
    <row r="4" spans="1:7" ht="18" x14ac:dyDescent="0.25">
      <c r="A4" s="144"/>
      <c r="B4" s="144"/>
      <c r="C4" s="144"/>
      <c r="D4" s="144"/>
      <c r="E4" s="144"/>
      <c r="F4" s="144"/>
      <c r="G4" s="144"/>
    </row>
    <row r="5" spans="1:7" ht="18" x14ac:dyDescent="0.25">
      <c r="A5" s="68" t="s">
        <v>326</v>
      </c>
      <c r="B5" s="68" t="s">
        <v>327</v>
      </c>
      <c r="C5" s="68" t="s">
        <v>328</v>
      </c>
      <c r="D5" s="68" t="s">
        <v>329</v>
      </c>
      <c r="E5" s="68" t="s">
        <v>330</v>
      </c>
      <c r="F5" s="68" t="s">
        <v>331</v>
      </c>
      <c r="G5" s="68" t="s">
        <v>332</v>
      </c>
    </row>
    <row r="6" spans="1:7" ht="18" x14ac:dyDescent="0.25">
      <c r="A6" s="69"/>
      <c r="B6" s="69"/>
      <c r="C6" s="144"/>
      <c r="D6" s="144"/>
      <c r="E6" s="144"/>
      <c r="F6" s="144"/>
      <c r="G6" s="69"/>
    </row>
    <row r="7" spans="1:7" ht="18" x14ac:dyDescent="0.25">
      <c r="A7" s="70" t="s">
        <v>333</v>
      </c>
      <c r="B7" s="95" t="s">
        <v>334</v>
      </c>
      <c r="C7" s="95">
        <v>7800000000</v>
      </c>
      <c r="D7" s="95">
        <v>0</v>
      </c>
      <c r="E7" s="95">
        <v>0</v>
      </c>
      <c r="F7" s="95">
        <f>+C7+D7-E7</f>
        <v>7800000000</v>
      </c>
      <c r="G7" s="95">
        <v>9037473604.7199993</v>
      </c>
    </row>
    <row r="8" spans="1:7" ht="18" x14ac:dyDescent="0.25">
      <c r="A8" s="70" t="s">
        <v>335</v>
      </c>
      <c r="B8" s="95" t="s">
        <v>336</v>
      </c>
      <c r="C8" s="95">
        <v>0</v>
      </c>
      <c r="D8" s="95">
        <v>0</v>
      </c>
      <c r="E8" s="95">
        <v>0</v>
      </c>
      <c r="F8" s="95">
        <f t="shared" ref="F8:F71" si="0">+C8+D8-E8</f>
        <v>0</v>
      </c>
      <c r="G8" s="95">
        <v>124993</v>
      </c>
    </row>
    <row r="9" spans="1:7" ht="18" x14ac:dyDescent="0.25">
      <c r="A9" s="70" t="s">
        <v>337</v>
      </c>
      <c r="B9" s="95" t="s">
        <v>338</v>
      </c>
      <c r="C9" s="95">
        <v>120000000</v>
      </c>
      <c r="D9" s="95">
        <v>0</v>
      </c>
      <c r="E9" s="95">
        <v>0</v>
      </c>
      <c r="F9" s="95">
        <f t="shared" si="0"/>
        <v>120000000</v>
      </c>
      <c r="G9" s="95">
        <v>111319459.84999999</v>
      </c>
    </row>
    <row r="10" spans="1:7" ht="18" x14ac:dyDescent="0.25">
      <c r="A10" s="70" t="s">
        <v>339</v>
      </c>
      <c r="B10" s="95" t="s">
        <v>340</v>
      </c>
      <c r="C10" s="95">
        <v>3000000</v>
      </c>
      <c r="D10" s="95">
        <v>0</v>
      </c>
      <c r="E10" s="95">
        <v>0</v>
      </c>
      <c r="F10" s="95">
        <f t="shared" si="0"/>
        <v>3000000</v>
      </c>
      <c r="G10" s="95">
        <v>0</v>
      </c>
    </row>
    <row r="11" spans="1:7" ht="18" x14ac:dyDescent="0.25">
      <c r="A11" s="70" t="s">
        <v>341</v>
      </c>
      <c r="B11" s="95" t="s">
        <v>342</v>
      </c>
      <c r="C11" s="95">
        <v>700000000</v>
      </c>
      <c r="D11" s="95">
        <v>0</v>
      </c>
      <c r="E11" s="95">
        <v>0</v>
      </c>
      <c r="F11" s="95">
        <f t="shared" si="0"/>
        <v>700000000</v>
      </c>
      <c r="G11" s="95">
        <v>829750083.11999989</v>
      </c>
    </row>
    <row r="12" spans="1:7" ht="18" x14ac:dyDescent="0.25">
      <c r="A12" s="70" t="s">
        <v>343</v>
      </c>
      <c r="B12" s="95" t="s">
        <v>344</v>
      </c>
      <c r="C12" s="95">
        <v>150000000</v>
      </c>
      <c r="D12" s="95">
        <v>0</v>
      </c>
      <c r="E12" s="95">
        <v>0</v>
      </c>
      <c r="F12" s="95">
        <f t="shared" si="0"/>
        <v>150000000</v>
      </c>
      <c r="G12" s="95">
        <v>39922375.539999992</v>
      </c>
    </row>
    <row r="13" spans="1:7" ht="18" x14ac:dyDescent="0.25">
      <c r="A13" s="70" t="s">
        <v>345</v>
      </c>
      <c r="B13" s="95" t="s">
        <v>346</v>
      </c>
      <c r="C13" s="95">
        <v>250000</v>
      </c>
      <c r="D13" s="95">
        <v>0</v>
      </c>
      <c r="E13" s="95">
        <v>0</v>
      </c>
      <c r="F13" s="95">
        <f t="shared" si="0"/>
        <v>250000</v>
      </c>
      <c r="G13" s="95">
        <v>808560</v>
      </c>
    </row>
    <row r="14" spans="1:7" ht="18" x14ac:dyDescent="0.25">
      <c r="A14" s="71" t="s">
        <v>347</v>
      </c>
      <c r="B14" s="95" t="s">
        <v>348</v>
      </c>
      <c r="C14" s="95">
        <v>4900000000</v>
      </c>
      <c r="D14" s="95">
        <v>0</v>
      </c>
      <c r="E14" s="95">
        <v>0</v>
      </c>
      <c r="F14" s="95">
        <f t="shared" si="0"/>
        <v>4900000000</v>
      </c>
      <c r="G14" s="95">
        <v>5742278192.8829994</v>
      </c>
    </row>
    <row r="15" spans="1:7" ht="18" x14ac:dyDescent="0.25">
      <c r="A15" s="70" t="s">
        <v>349</v>
      </c>
      <c r="B15" s="95" t="s">
        <v>350</v>
      </c>
      <c r="C15" s="95">
        <v>650000000</v>
      </c>
      <c r="D15" s="95">
        <v>0</v>
      </c>
      <c r="E15" s="95">
        <v>0</v>
      </c>
      <c r="F15" s="95">
        <f t="shared" si="0"/>
        <v>650000000</v>
      </c>
      <c r="G15" s="95">
        <v>483823127.73000002</v>
      </c>
    </row>
    <row r="16" spans="1:7" ht="18" x14ac:dyDescent="0.25">
      <c r="A16" s="70" t="s">
        <v>351</v>
      </c>
      <c r="B16" s="95" t="s">
        <v>352</v>
      </c>
      <c r="C16" s="95">
        <v>97000000</v>
      </c>
      <c r="D16" s="95">
        <v>0</v>
      </c>
      <c r="E16" s="95">
        <v>0</v>
      </c>
      <c r="F16" s="95">
        <f t="shared" si="0"/>
        <v>97000000</v>
      </c>
      <c r="G16" s="95">
        <v>111598221.28</v>
      </c>
    </row>
    <row r="17" spans="1:7" ht="18" x14ac:dyDescent="0.25">
      <c r="A17" s="70" t="s">
        <v>353</v>
      </c>
      <c r="B17" s="91" t="s">
        <v>354</v>
      </c>
      <c r="C17" s="91">
        <v>4100000000</v>
      </c>
      <c r="D17" s="91">
        <v>0</v>
      </c>
      <c r="E17" s="91">
        <v>0</v>
      </c>
      <c r="F17" s="91">
        <f t="shared" si="0"/>
        <v>4100000000</v>
      </c>
      <c r="G17" s="91">
        <v>3697662665.3499994</v>
      </c>
    </row>
    <row r="18" spans="1:7" ht="18" x14ac:dyDescent="0.25">
      <c r="A18" s="70" t="s">
        <v>355</v>
      </c>
      <c r="B18" s="88" t="s">
        <v>356</v>
      </c>
      <c r="C18" s="88">
        <v>332800000</v>
      </c>
      <c r="D18" s="88">
        <v>0</v>
      </c>
      <c r="E18" s="88">
        <v>0</v>
      </c>
      <c r="F18" s="88">
        <f t="shared" si="0"/>
        <v>332800000</v>
      </c>
      <c r="G18" s="88">
        <v>271566372.29000002</v>
      </c>
    </row>
    <row r="19" spans="1:7" ht="18" x14ac:dyDescent="0.25">
      <c r="A19" s="70" t="s">
        <v>357</v>
      </c>
      <c r="B19" s="88" t="s">
        <v>229</v>
      </c>
      <c r="C19" s="88">
        <v>500000</v>
      </c>
      <c r="D19" s="88">
        <v>0</v>
      </c>
      <c r="E19" s="88">
        <v>0</v>
      </c>
      <c r="F19" s="88">
        <f t="shared" si="0"/>
        <v>500000</v>
      </c>
      <c r="G19" s="88">
        <v>611470</v>
      </c>
    </row>
    <row r="20" spans="1:7" ht="18" x14ac:dyDescent="0.25">
      <c r="A20" s="70" t="s">
        <v>358</v>
      </c>
      <c r="B20" s="91" t="s">
        <v>359</v>
      </c>
      <c r="C20" s="91">
        <v>800000000</v>
      </c>
      <c r="D20" s="91">
        <v>0</v>
      </c>
      <c r="E20" s="91">
        <v>0</v>
      </c>
      <c r="F20" s="91">
        <f t="shared" si="0"/>
        <v>800000000</v>
      </c>
      <c r="G20" s="91">
        <v>935043192.75</v>
      </c>
    </row>
    <row r="21" spans="1:7" ht="18" x14ac:dyDescent="0.25">
      <c r="A21" s="70" t="s">
        <v>360</v>
      </c>
      <c r="B21" s="91" t="s">
        <v>361</v>
      </c>
      <c r="C21" s="91">
        <v>950000000</v>
      </c>
      <c r="D21" s="91">
        <v>0</v>
      </c>
      <c r="E21" s="91">
        <v>0</v>
      </c>
      <c r="F21" s="91">
        <f t="shared" si="0"/>
        <v>950000000</v>
      </c>
      <c r="G21" s="91">
        <v>877459098.23000002</v>
      </c>
    </row>
    <row r="22" spans="1:7" ht="18" x14ac:dyDescent="0.25">
      <c r="A22" s="70" t="s">
        <v>362</v>
      </c>
      <c r="B22" s="91" t="s">
        <v>363</v>
      </c>
      <c r="C22" s="91">
        <v>205000000</v>
      </c>
      <c r="D22" s="91">
        <v>0</v>
      </c>
      <c r="E22" s="91">
        <v>0</v>
      </c>
      <c r="F22" s="91">
        <f t="shared" si="0"/>
        <v>205000000</v>
      </c>
      <c r="G22" s="91">
        <v>225770961.60699999</v>
      </c>
    </row>
    <row r="23" spans="1:7" ht="18" x14ac:dyDescent="0.25">
      <c r="A23" s="70" t="s">
        <v>364</v>
      </c>
      <c r="B23" s="91" t="s">
        <v>365</v>
      </c>
      <c r="C23" s="91">
        <v>4244246350.5300002</v>
      </c>
      <c r="D23" s="91">
        <v>0</v>
      </c>
      <c r="E23" s="91">
        <v>0</v>
      </c>
      <c r="F23" s="91">
        <f t="shared" si="0"/>
        <v>4244246350.5300002</v>
      </c>
      <c r="G23" s="91">
        <v>4062854142.6500001</v>
      </c>
    </row>
    <row r="24" spans="1:7" ht="18" x14ac:dyDescent="0.25">
      <c r="A24" s="70" t="s">
        <v>366</v>
      </c>
      <c r="B24" s="91" t="s">
        <v>367</v>
      </c>
      <c r="C24" s="91">
        <v>897950055.67999995</v>
      </c>
      <c r="D24" s="91">
        <v>0</v>
      </c>
      <c r="E24" s="91">
        <v>0</v>
      </c>
      <c r="F24" s="91">
        <f t="shared" si="0"/>
        <v>897950055.67999995</v>
      </c>
      <c r="G24" s="91">
        <v>835862096.83999991</v>
      </c>
    </row>
    <row r="25" spans="1:7" ht="18" x14ac:dyDescent="0.25">
      <c r="A25" s="70" t="s">
        <v>368</v>
      </c>
      <c r="B25" s="91" t="s">
        <v>369</v>
      </c>
      <c r="C25" s="91">
        <v>305500000</v>
      </c>
      <c r="D25" s="91">
        <v>0</v>
      </c>
      <c r="E25" s="91">
        <v>0</v>
      </c>
      <c r="F25" s="91">
        <f t="shared" si="0"/>
        <v>305500000</v>
      </c>
      <c r="G25" s="91">
        <v>288913980.43000007</v>
      </c>
    </row>
    <row r="26" spans="1:7" ht="18" x14ac:dyDescent="0.25">
      <c r="A26" s="70" t="s">
        <v>370</v>
      </c>
      <c r="B26" s="91" t="s">
        <v>371</v>
      </c>
      <c r="C26" s="91">
        <v>20000000</v>
      </c>
      <c r="D26" s="91">
        <v>0</v>
      </c>
      <c r="E26" s="91">
        <v>0</v>
      </c>
      <c r="F26" s="91">
        <f t="shared" si="0"/>
        <v>20000000</v>
      </c>
      <c r="G26" s="91">
        <v>1566369.29</v>
      </c>
    </row>
    <row r="27" spans="1:7" ht="18" x14ac:dyDescent="0.25">
      <c r="A27" s="70" t="s">
        <v>372</v>
      </c>
      <c r="B27" s="91" t="s">
        <v>476</v>
      </c>
      <c r="C27" s="91">
        <v>0</v>
      </c>
      <c r="D27" s="91">
        <v>0</v>
      </c>
      <c r="E27" s="91">
        <v>0</v>
      </c>
      <c r="F27" s="91">
        <f t="shared" si="0"/>
        <v>0</v>
      </c>
      <c r="G27" s="91">
        <v>0</v>
      </c>
    </row>
    <row r="28" spans="1:7" ht="18" x14ac:dyDescent="0.25">
      <c r="A28" s="70" t="s">
        <v>373</v>
      </c>
      <c r="B28" s="91" t="s">
        <v>374</v>
      </c>
      <c r="C28" s="91">
        <v>10000000</v>
      </c>
      <c r="D28" s="91">
        <v>0</v>
      </c>
      <c r="E28" s="91">
        <v>0</v>
      </c>
      <c r="F28" s="91">
        <f t="shared" si="0"/>
        <v>10000000</v>
      </c>
      <c r="G28" s="91">
        <v>15010000</v>
      </c>
    </row>
    <row r="29" spans="1:7" ht="18" x14ac:dyDescent="0.25">
      <c r="A29" s="70" t="s">
        <v>375</v>
      </c>
      <c r="B29" s="91" t="s">
        <v>376</v>
      </c>
      <c r="C29" s="91">
        <v>130000000</v>
      </c>
      <c r="D29" s="91">
        <v>0</v>
      </c>
      <c r="E29" s="91">
        <v>0</v>
      </c>
      <c r="F29" s="91">
        <f t="shared" si="0"/>
        <v>130000000</v>
      </c>
      <c r="G29" s="91">
        <v>71555296.429999992</v>
      </c>
    </row>
    <row r="30" spans="1:7" ht="18" x14ac:dyDescent="0.25">
      <c r="A30" s="70" t="s">
        <v>377</v>
      </c>
      <c r="B30" s="91" t="s">
        <v>378</v>
      </c>
      <c r="C30" s="91">
        <v>10000000</v>
      </c>
      <c r="D30" s="91">
        <v>0</v>
      </c>
      <c r="E30" s="91">
        <v>0</v>
      </c>
      <c r="F30" s="91">
        <f t="shared" si="0"/>
        <v>10000000</v>
      </c>
      <c r="G30" s="91">
        <v>4940000</v>
      </c>
    </row>
    <row r="31" spans="1:7" ht="18" x14ac:dyDescent="0.25">
      <c r="A31" s="70" t="s">
        <v>379</v>
      </c>
      <c r="B31" s="88" t="s">
        <v>380</v>
      </c>
      <c r="C31" s="88">
        <v>750000000</v>
      </c>
      <c r="D31" s="88">
        <v>0</v>
      </c>
      <c r="E31" s="88">
        <v>0</v>
      </c>
      <c r="F31" s="88">
        <f t="shared" si="0"/>
        <v>750000000</v>
      </c>
      <c r="G31" s="88">
        <v>1861171663.3899999</v>
      </c>
    </row>
    <row r="32" spans="1:7" ht="18" x14ac:dyDescent="0.25">
      <c r="A32" s="70" t="s">
        <v>381</v>
      </c>
      <c r="B32" s="93" t="s">
        <v>382</v>
      </c>
      <c r="C32" s="93">
        <v>0</v>
      </c>
      <c r="D32" s="93">
        <v>0</v>
      </c>
      <c r="E32" s="93">
        <v>0</v>
      </c>
      <c r="F32" s="93">
        <f t="shared" si="0"/>
        <v>0</v>
      </c>
      <c r="G32" s="93">
        <v>21067119.379999999</v>
      </c>
    </row>
    <row r="33" spans="1:7" ht="18" x14ac:dyDescent="0.25">
      <c r="A33" s="70" t="s">
        <v>383</v>
      </c>
      <c r="B33" s="79" t="s">
        <v>384</v>
      </c>
      <c r="C33" s="79">
        <v>161000000</v>
      </c>
      <c r="D33" s="79">
        <v>0</v>
      </c>
      <c r="E33" s="79">
        <v>0</v>
      </c>
      <c r="F33" s="79">
        <f t="shared" si="0"/>
        <v>161000000</v>
      </c>
      <c r="G33" s="79">
        <v>184235754</v>
      </c>
    </row>
    <row r="34" spans="1:7" ht="18" x14ac:dyDescent="0.25">
      <c r="A34" s="70" t="s">
        <v>385</v>
      </c>
      <c r="B34" s="79" t="s">
        <v>386</v>
      </c>
      <c r="C34" s="79">
        <v>200000000</v>
      </c>
      <c r="D34" s="79">
        <v>0</v>
      </c>
      <c r="E34" s="79">
        <v>0</v>
      </c>
      <c r="F34" s="79">
        <f t="shared" si="0"/>
        <v>200000000</v>
      </c>
      <c r="G34" s="79">
        <v>414694973.51999998</v>
      </c>
    </row>
    <row r="35" spans="1:7" ht="18" x14ac:dyDescent="0.25">
      <c r="A35" s="70" t="s">
        <v>387</v>
      </c>
      <c r="B35" s="79" t="s">
        <v>388</v>
      </c>
      <c r="C35" s="79">
        <v>150000000</v>
      </c>
      <c r="D35" s="79">
        <v>0</v>
      </c>
      <c r="E35" s="79">
        <v>0</v>
      </c>
      <c r="F35" s="79">
        <f t="shared" si="0"/>
        <v>150000000</v>
      </c>
      <c r="G35" s="79">
        <v>284383862.75</v>
      </c>
    </row>
    <row r="36" spans="1:7" ht="18" x14ac:dyDescent="0.25">
      <c r="A36" s="70" t="s">
        <v>389</v>
      </c>
      <c r="B36" s="88" t="s">
        <v>390</v>
      </c>
      <c r="C36" s="88">
        <v>650000000</v>
      </c>
      <c r="D36" s="88">
        <v>0</v>
      </c>
      <c r="E36" s="88">
        <v>0</v>
      </c>
      <c r="F36" s="88">
        <f t="shared" si="0"/>
        <v>650000000</v>
      </c>
      <c r="G36" s="88">
        <v>667226144.85000002</v>
      </c>
    </row>
    <row r="37" spans="1:7" ht="18" x14ac:dyDescent="0.25">
      <c r="A37" s="70" t="s">
        <v>391</v>
      </c>
      <c r="B37" s="93" t="s">
        <v>392</v>
      </c>
      <c r="C37" s="93">
        <v>0</v>
      </c>
      <c r="D37" s="93">
        <v>0</v>
      </c>
      <c r="E37" s="93">
        <v>0</v>
      </c>
      <c r="F37" s="93">
        <f t="shared" si="0"/>
        <v>0</v>
      </c>
      <c r="G37" s="93">
        <v>82073484.640000522</v>
      </c>
    </row>
    <row r="38" spans="1:7" ht="18" x14ac:dyDescent="0.25">
      <c r="A38" s="70" t="s">
        <v>393</v>
      </c>
      <c r="B38" s="83" t="s">
        <v>526</v>
      </c>
      <c r="C38" s="83">
        <v>97200000</v>
      </c>
      <c r="D38" s="83">
        <v>0</v>
      </c>
      <c r="E38" s="83">
        <v>0</v>
      </c>
      <c r="F38" s="83">
        <f t="shared" si="0"/>
        <v>97200000</v>
      </c>
      <c r="G38" s="83">
        <v>91068458.700000003</v>
      </c>
    </row>
    <row r="39" spans="1:7" ht="18" x14ac:dyDescent="0.25">
      <c r="A39" s="70" t="s">
        <v>394</v>
      </c>
      <c r="B39" s="83" t="s">
        <v>395</v>
      </c>
      <c r="C39" s="83">
        <v>0</v>
      </c>
      <c r="D39" s="83">
        <v>0</v>
      </c>
      <c r="E39" s="83">
        <v>0</v>
      </c>
      <c r="F39" s="83">
        <f t="shared" si="0"/>
        <v>0</v>
      </c>
      <c r="G39" s="83">
        <v>0</v>
      </c>
    </row>
    <row r="40" spans="1:7" ht="18" x14ac:dyDescent="0.25">
      <c r="A40" s="70" t="s">
        <v>396</v>
      </c>
      <c r="B40" s="83" t="s">
        <v>397</v>
      </c>
      <c r="C40" s="83">
        <v>70158460.650000006</v>
      </c>
      <c r="D40" s="83">
        <v>0</v>
      </c>
      <c r="E40" s="83">
        <v>0</v>
      </c>
      <c r="F40" s="83">
        <f t="shared" si="0"/>
        <v>70158460.650000006</v>
      </c>
      <c r="G40" s="83">
        <v>40946472.950000003</v>
      </c>
    </row>
    <row r="41" spans="1:7" ht="18" x14ac:dyDescent="0.25">
      <c r="A41" s="70" t="s">
        <v>398</v>
      </c>
      <c r="B41" s="83" t="s">
        <v>399</v>
      </c>
      <c r="C41" s="83">
        <v>4000000</v>
      </c>
      <c r="D41" s="83">
        <v>0</v>
      </c>
      <c r="E41" s="83">
        <v>0</v>
      </c>
      <c r="F41" s="83">
        <f t="shared" si="0"/>
        <v>4000000</v>
      </c>
      <c r="G41" s="83">
        <v>3548400</v>
      </c>
    </row>
    <row r="42" spans="1:7" ht="18" x14ac:dyDescent="0.25">
      <c r="A42" s="70" t="s">
        <v>400</v>
      </c>
      <c r="B42" s="83" t="s">
        <v>401</v>
      </c>
      <c r="C42" s="83">
        <v>1198145106.4000001</v>
      </c>
      <c r="D42" s="83">
        <v>0</v>
      </c>
      <c r="E42" s="83">
        <v>0</v>
      </c>
      <c r="F42" s="83">
        <f t="shared" si="0"/>
        <v>1198145106.4000001</v>
      </c>
      <c r="G42" s="83">
        <v>954305667.41000009</v>
      </c>
    </row>
    <row r="43" spans="1:7" ht="18" x14ac:dyDescent="0.25">
      <c r="A43" s="70" t="s">
        <v>402</v>
      </c>
      <c r="B43" s="83" t="s">
        <v>403</v>
      </c>
      <c r="C43" s="83">
        <v>620800000</v>
      </c>
      <c r="D43" s="83">
        <v>0</v>
      </c>
      <c r="E43" s="83">
        <v>0</v>
      </c>
      <c r="F43" s="83">
        <f t="shared" si="0"/>
        <v>620800000</v>
      </c>
      <c r="G43" s="83">
        <v>434026501.94000006</v>
      </c>
    </row>
    <row r="44" spans="1:7" ht="18" x14ac:dyDescent="0.25">
      <c r="A44" s="70" t="s">
        <v>404</v>
      </c>
      <c r="B44" s="83" t="s">
        <v>547</v>
      </c>
      <c r="C44" s="83">
        <v>0</v>
      </c>
      <c r="D44" s="83">
        <v>1200000000</v>
      </c>
      <c r="E44" s="83">
        <v>0</v>
      </c>
      <c r="F44" s="83">
        <f t="shared" si="0"/>
        <v>1200000000</v>
      </c>
      <c r="G44" s="83">
        <v>0</v>
      </c>
    </row>
    <row r="45" spans="1:7" ht="18" x14ac:dyDescent="0.25">
      <c r="A45" s="70" t="s">
        <v>477</v>
      </c>
      <c r="B45" s="83" t="s">
        <v>544</v>
      </c>
      <c r="C45" s="83">
        <v>0</v>
      </c>
      <c r="D45" s="83">
        <v>0</v>
      </c>
      <c r="E45" s="83">
        <v>0</v>
      </c>
      <c r="F45" s="83">
        <f t="shared" si="0"/>
        <v>0</v>
      </c>
      <c r="G45" s="83">
        <v>0</v>
      </c>
    </row>
    <row r="46" spans="1:7" ht="18" x14ac:dyDescent="0.25">
      <c r="A46" s="70" t="s">
        <v>478</v>
      </c>
      <c r="B46" s="83" t="s">
        <v>406</v>
      </c>
      <c r="C46" s="83">
        <v>0</v>
      </c>
      <c r="D46" s="83">
        <v>0</v>
      </c>
      <c r="E46" s="83">
        <v>0</v>
      </c>
      <c r="F46" s="83">
        <f t="shared" si="0"/>
        <v>0</v>
      </c>
      <c r="G46" s="83">
        <v>24452247</v>
      </c>
    </row>
    <row r="47" spans="1:7" ht="18" x14ac:dyDescent="0.25">
      <c r="A47" s="70" t="s">
        <v>479</v>
      </c>
      <c r="B47" s="83" t="s">
        <v>407</v>
      </c>
      <c r="C47" s="83">
        <v>23922397.109999999</v>
      </c>
      <c r="D47" s="83">
        <v>0</v>
      </c>
      <c r="E47" s="83">
        <v>0</v>
      </c>
      <c r="F47" s="83">
        <f t="shared" si="0"/>
        <v>23922397.109999999</v>
      </c>
      <c r="G47" s="83">
        <v>0</v>
      </c>
    </row>
    <row r="48" spans="1:7" ht="18" x14ac:dyDescent="0.25">
      <c r="A48" s="70" t="s">
        <v>480</v>
      </c>
      <c r="B48" s="83" t="s">
        <v>481</v>
      </c>
      <c r="C48" s="83">
        <v>0</v>
      </c>
      <c r="D48" s="83">
        <v>0</v>
      </c>
      <c r="E48" s="83">
        <v>0</v>
      </c>
      <c r="F48" s="83">
        <f t="shared" si="0"/>
        <v>0</v>
      </c>
      <c r="G48" s="83">
        <v>16355079.870000001</v>
      </c>
    </row>
    <row r="49" spans="1:7" ht="18" x14ac:dyDescent="0.25">
      <c r="A49" s="70" t="s">
        <v>408</v>
      </c>
      <c r="B49" s="83" t="s">
        <v>409</v>
      </c>
      <c r="C49" s="83">
        <v>0</v>
      </c>
      <c r="D49" s="83">
        <v>0</v>
      </c>
      <c r="E49" s="83">
        <v>0</v>
      </c>
      <c r="F49" s="83">
        <f t="shared" si="0"/>
        <v>0</v>
      </c>
      <c r="G49" s="83">
        <v>0</v>
      </c>
    </row>
    <row r="50" spans="1:7" ht="18" x14ac:dyDescent="0.25">
      <c r="A50" s="70" t="s">
        <v>410</v>
      </c>
      <c r="B50" s="83" t="s">
        <v>411</v>
      </c>
      <c r="C50" s="83">
        <v>0</v>
      </c>
      <c r="D50" s="83">
        <v>320135224.63</v>
      </c>
      <c r="E50" s="83">
        <v>0</v>
      </c>
      <c r="F50" s="83">
        <f t="shared" si="0"/>
        <v>320135224.63</v>
      </c>
      <c r="G50" s="83">
        <v>0</v>
      </c>
    </row>
    <row r="51" spans="1:7" ht="18" x14ac:dyDescent="0.25">
      <c r="A51" s="70" t="s">
        <v>412</v>
      </c>
      <c r="B51" s="93" t="s">
        <v>413</v>
      </c>
      <c r="C51" s="93">
        <v>0</v>
      </c>
      <c r="D51" s="93">
        <v>7042380847.0100002</v>
      </c>
      <c r="E51" s="93">
        <v>0</v>
      </c>
      <c r="F51" s="93">
        <f t="shared" si="0"/>
        <v>7042380847.0100002</v>
      </c>
      <c r="G51" s="93">
        <v>10138644090.85</v>
      </c>
    </row>
    <row r="52" spans="1:7" ht="18" x14ac:dyDescent="0.25">
      <c r="A52" s="70" t="s">
        <v>414</v>
      </c>
      <c r="B52" s="93" t="s">
        <v>415</v>
      </c>
      <c r="C52" s="93">
        <v>0</v>
      </c>
      <c r="D52" s="93">
        <v>116242.39</v>
      </c>
      <c r="E52" s="93">
        <v>0</v>
      </c>
      <c r="F52" s="93">
        <f t="shared" si="0"/>
        <v>116242.39</v>
      </c>
      <c r="G52" s="93">
        <v>116242.39</v>
      </c>
    </row>
    <row r="53" spans="1:7" ht="18" x14ac:dyDescent="0.25">
      <c r="A53" s="70" t="s">
        <v>416</v>
      </c>
      <c r="B53" s="93" t="s">
        <v>417</v>
      </c>
      <c r="C53" s="93">
        <v>0</v>
      </c>
      <c r="D53" s="93">
        <v>52723837.32</v>
      </c>
      <c r="E53" s="93">
        <v>0</v>
      </c>
      <c r="F53" s="93">
        <f t="shared" si="0"/>
        <v>52723837.32</v>
      </c>
      <c r="G53" s="93">
        <v>52723837.32</v>
      </c>
    </row>
    <row r="54" spans="1:7" ht="18" x14ac:dyDescent="0.25">
      <c r="A54" s="70" t="s">
        <v>418</v>
      </c>
      <c r="B54" s="93" t="s">
        <v>419</v>
      </c>
      <c r="C54" s="93">
        <v>0</v>
      </c>
      <c r="D54" s="93">
        <v>43590.9</v>
      </c>
      <c r="E54" s="93">
        <v>0</v>
      </c>
      <c r="F54" s="93">
        <f t="shared" si="0"/>
        <v>43590.9</v>
      </c>
      <c r="G54" s="93">
        <v>43590.9</v>
      </c>
    </row>
    <row r="55" spans="1:7" ht="18" x14ac:dyDescent="0.25">
      <c r="A55" s="70" t="s">
        <v>420</v>
      </c>
      <c r="B55" s="93" t="s">
        <v>421</v>
      </c>
      <c r="C55" s="93">
        <v>0</v>
      </c>
      <c r="D55" s="93">
        <v>895746124.40999997</v>
      </c>
      <c r="E55" s="93">
        <v>0</v>
      </c>
      <c r="F55" s="93">
        <f t="shared" si="0"/>
        <v>895746124.40999997</v>
      </c>
      <c r="G55" s="93">
        <v>895746124.40999997</v>
      </c>
    </row>
    <row r="56" spans="1:7" ht="18" x14ac:dyDescent="0.25">
      <c r="A56" s="70" t="s">
        <v>422</v>
      </c>
      <c r="B56" s="93" t="s">
        <v>423</v>
      </c>
      <c r="C56" s="93">
        <v>0</v>
      </c>
      <c r="D56" s="93">
        <v>17564830.93</v>
      </c>
      <c r="E56" s="93">
        <v>0</v>
      </c>
      <c r="F56" s="93">
        <f t="shared" si="0"/>
        <v>17564830.93</v>
      </c>
      <c r="G56" s="93">
        <v>17564830.93</v>
      </c>
    </row>
    <row r="57" spans="1:7" ht="18" x14ac:dyDescent="0.25">
      <c r="A57" s="70" t="s">
        <v>424</v>
      </c>
      <c r="B57" s="93" t="s">
        <v>425</v>
      </c>
      <c r="C57" s="93">
        <v>0</v>
      </c>
      <c r="D57" s="93">
        <v>6036859697.7699995</v>
      </c>
      <c r="E57" s="93">
        <v>0</v>
      </c>
      <c r="F57" s="93">
        <f t="shared" si="0"/>
        <v>6036859697.7699995</v>
      </c>
      <c r="G57" s="93">
        <v>6036859697.8699999</v>
      </c>
    </row>
    <row r="58" spans="1:7" ht="18" x14ac:dyDescent="0.25">
      <c r="A58" s="70" t="s">
        <v>426</v>
      </c>
      <c r="B58" s="93" t="s">
        <v>428</v>
      </c>
      <c r="C58" s="93">
        <v>0</v>
      </c>
      <c r="D58" s="93">
        <v>8479135.1699999999</v>
      </c>
      <c r="E58" s="93">
        <v>0</v>
      </c>
      <c r="F58" s="93">
        <f t="shared" si="0"/>
        <v>8479135.1699999999</v>
      </c>
      <c r="G58" s="93">
        <v>8479135.1700000018</v>
      </c>
    </row>
    <row r="59" spans="1:7" ht="18" x14ac:dyDescent="0.25">
      <c r="A59" s="70" t="s">
        <v>427</v>
      </c>
      <c r="B59" s="93" t="s">
        <v>482</v>
      </c>
      <c r="C59" s="93">
        <v>0</v>
      </c>
      <c r="D59" s="93">
        <v>220822034.80000001</v>
      </c>
      <c r="E59" s="93">
        <v>0</v>
      </c>
      <c r="F59" s="93">
        <f t="shared" si="0"/>
        <v>220822034.80000001</v>
      </c>
      <c r="G59" s="93">
        <v>225733648.44</v>
      </c>
    </row>
    <row r="60" spans="1:7" ht="18" x14ac:dyDescent="0.25">
      <c r="A60" s="70" t="s">
        <v>429</v>
      </c>
      <c r="B60" s="93" t="s">
        <v>527</v>
      </c>
      <c r="C60" s="93">
        <v>0</v>
      </c>
      <c r="D60" s="93">
        <v>0</v>
      </c>
      <c r="E60" s="93">
        <v>0</v>
      </c>
      <c r="F60" s="93">
        <f t="shared" si="0"/>
        <v>0</v>
      </c>
      <c r="G60" s="93">
        <v>546383.35999999999</v>
      </c>
    </row>
    <row r="61" spans="1:7" ht="18" x14ac:dyDescent="0.25">
      <c r="A61" s="70" t="s">
        <v>430</v>
      </c>
      <c r="B61" s="93" t="s">
        <v>432</v>
      </c>
      <c r="C61" s="93">
        <v>0</v>
      </c>
      <c r="D61" s="93">
        <v>76999800.140000001</v>
      </c>
      <c r="E61" s="93">
        <v>0</v>
      </c>
      <c r="F61" s="93">
        <f t="shared" si="0"/>
        <v>76999800.140000001</v>
      </c>
      <c r="G61" s="93">
        <v>76999800.140000001</v>
      </c>
    </row>
    <row r="62" spans="1:7" ht="18" x14ac:dyDescent="0.25">
      <c r="A62" s="70" t="s">
        <v>431</v>
      </c>
      <c r="B62" s="93" t="s">
        <v>483</v>
      </c>
      <c r="C62" s="93">
        <v>0</v>
      </c>
      <c r="D62" s="93">
        <v>0</v>
      </c>
      <c r="E62" s="93">
        <v>0</v>
      </c>
      <c r="F62" s="93">
        <f t="shared" si="0"/>
        <v>0</v>
      </c>
      <c r="G62" s="93">
        <v>0</v>
      </c>
    </row>
    <row r="63" spans="1:7" ht="18" x14ac:dyDescent="0.25">
      <c r="A63" s="70" t="s">
        <v>433</v>
      </c>
      <c r="B63" s="93" t="s">
        <v>435</v>
      </c>
      <c r="C63" s="93">
        <v>0</v>
      </c>
      <c r="D63" s="93">
        <v>905567.08</v>
      </c>
      <c r="E63" s="93">
        <v>0</v>
      </c>
      <c r="F63" s="93">
        <f t="shared" si="0"/>
        <v>905567.08</v>
      </c>
      <c r="G63" s="93">
        <v>905567.08</v>
      </c>
    </row>
    <row r="64" spans="1:7" ht="18" x14ac:dyDescent="0.25">
      <c r="A64" s="70" t="s">
        <v>434</v>
      </c>
      <c r="B64" s="93" t="s">
        <v>437</v>
      </c>
      <c r="C64" s="93">
        <v>0</v>
      </c>
      <c r="D64" s="93">
        <v>5705072.5800000001</v>
      </c>
      <c r="E64" s="93">
        <v>0</v>
      </c>
      <c r="F64" s="93">
        <f t="shared" si="0"/>
        <v>5705072.5800000001</v>
      </c>
      <c r="G64" s="93">
        <v>5705072.5800000001</v>
      </c>
    </row>
    <row r="65" spans="1:7" ht="18" x14ac:dyDescent="0.25">
      <c r="A65" s="70" t="s">
        <v>436</v>
      </c>
      <c r="B65" s="93" t="s">
        <v>439</v>
      </c>
      <c r="C65" s="93">
        <v>0</v>
      </c>
      <c r="D65" s="93">
        <v>2703023846.1599998</v>
      </c>
      <c r="E65" s="93">
        <v>0</v>
      </c>
      <c r="F65" s="93">
        <f t="shared" si="0"/>
        <v>2703023846.1599998</v>
      </c>
      <c r="G65" s="93">
        <v>2724144320.6700001</v>
      </c>
    </row>
    <row r="66" spans="1:7" ht="18" x14ac:dyDescent="0.25">
      <c r="A66" s="70" t="s">
        <v>438</v>
      </c>
      <c r="B66" s="93" t="s">
        <v>441</v>
      </c>
      <c r="C66" s="93">
        <v>0</v>
      </c>
      <c r="D66" s="93">
        <v>2733587.01</v>
      </c>
      <c r="E66" s="93">
        <v>0</v>
      </c>
      <c r="F66" s="93">
        <f t="shared" si="0"/>
        <v>2733587.01</v>
      </c>
      <c r="G66" s="93">
        <v>2733587.91</v>
      </c>
    </row>
    <row r="67" spans="1:7" ht="18" x14ac:dyDescent="0.25">
      <c r="A67" s="70" t="s">
        <v>440</v>
      </c>
      <c r="B67" s="93" t="s">
        <v>484</v>
      </c>
      <c r="C67" s="93">
        <v>0</v>
      </c>
      <c r="D67" s="93">
        <v>116410136.5</v>
      </c>
      <c r="E67" s="93">
        <v>0</v>
      </c>
      <c r="F67" s="93">
        <f t="shared" si="0"/>
        <v>116410136.5</v>
      </c>
      <c r="G67" s="93">
        <v>438374382.11000001</v>
      </c>
    </row>
    <row r="68" spans="1:7" ht="18" x14ac:dyDescent="0.25">
      <c r="A68" s="70" t="s">
        <v>442</v>
      </c>
      <c r="B68" s="93" t="s">
        <v>485</v>
      </c>
      <c r="C68" s="93">
        <v>0</v>
      </c>
      <c r="D68" s="93">
        <v>13895681.24</v>
      </c>
      <c r="E68" s="93">
        <v>0</v>
      </c>
      <c r="F68" s="93">
        <f t="shared" si="0"/>
        <v>13895681.24</v>
      </c>
      <c r="G68" s="93">
        <v>156711460.63</v>
      </c>
    </row>
    <row r="69" spans="1:7" ht="18" x14ac:dyDescent="0.25">
      <c r="A69" s="70" t="s">
        <v>443</v>
      </c>
      <c r="B69" s="93" t="s">
        <v>445</v>
      </c>
      <c r="C69" s="93">
        <v>0</v>
      </c>
      <c r="D69" s="93">
        <v>478878575.29000002</v>
      </c>
      <c r="E69" s="93">
        <v>0</v>
      </c>
      <c r="F69" s="93">
        <f t="shared" si="0"/>
        <v>478878575.29000002</v>
      </c>
      <c r="G69" s="93">
        <v>2879858045.5</v>
      </c>
    </row>
    <row r="70" spans="1:7" ht="18" x14ac:dyDescent="0.25">
      <c r="A70" s="70" t="s">
        <v>444</v>
      </c>
      <c r="B70" s="93" t="s">
        <v>447</v>
      </c>
      <c r="C70" s="93">
        <v>0</v>
      </c>
      <c r="D70" s="93">
        <v>5255199363.7399998</v>
      </c>
      <c r="E70" s="93">
        <v>0</v>
      </c>
      <c r="F70" s="93">
        <f t="shared" si="0"/>
        <v>5255199363.7399998</v>
      </c>
      <c r="G70" s="93">
        <v>5372420960.1400003</v>
      </c>
    </row>
    <row r="71" spans="1:7" ht="18" x14ac:dyDescent="0.25">
      <c r="A71" s="70" t="s">
        <v>446</v>
      </c>
      <c r="B71" s="93" t="s">
        <v>449</v>
      </c>
      <c r="C71" s="93">
        <v>0</v>
      </c>
      <c r="D71" s="93">
        <v>389722202.16000003</v>
      </c>
      <c r="E71" s="93">
        <v>0</v>
      </c>
      <c r="F71" s="93">
        <f t="shared" si="0"/>
        <v>389722202.16000003</v>
      </c>
      <c r="G71" s="93">
        <v>501512661.13999999</v>
      </c>
    </row>
    <row r="72" spans="1:7" ht="18" x14ac:dyDescent="0.25">
      <c r="A72" s="70" t="s">
        <v>448</v>
      </c>
      <c r="B72" s="93" t="s">
        <v>451</v>
      </c>
      <c r="C72" s="93">
        <v>0</v>
      </c>
      <c r="D72" s="93">
        <v>512020988.48000002</v>
      </c>
      <c r="E72" s="93">
        <v>0</v>
      </c>
      <c r="F72" s="93">
        <f t="shared" ref="F72:F85" si="1">+C72+D72-E72</f>
        <v>512020988.48000002</v>
      </c>
      <c r="G72" s="93">
        <v>647664861.86000001</v>
      </c>
    </row>
    <row r="73" spans="1:7" ht="18" x14ac:dyDescent="0.25">
      <c r="A73" s="70" t="s">
        <v>450</v>
      </c>
      <c r="B73" s="93" t="s">
        <v>453</v>
      </c>
      <c r="C73" s="93">
        <v>0</v>
      </c>
      <c r="D73" s="93">
        <v>857725654.58000004</v>
      </c>
      <c r="E73" s="93">
        <v>0</v>
      </c>
      <c r="F73" s="93">
        <f t="shared" si="1"/>
        <v>857725654.58000004</v>
      </c>
      <c r="G73" s="93">
        <v>857725654.57999992</v>
      </c>
    </row>
    <row r="74" spans="1:7" ht="18" x14ac:dyDescent="0.25">
      <c r="A74" s="70" t="s">
        <v>452</v>
      </c>
      <c r="B74" s="93" t="s">
        <v>455</v>
      </c>
      <c r="C74" s="93">
        <v>0</v>
      </c>
      <c r="D74" s="93">
        <v>225649967.22999999</v>
      </c>
      <c r="E74" s="93">
        <v>0</v>
      </c>
      <c r="F74" s="93">
        <f t="shared" si="1"/>
        <v>225649967.22999999</v>
      </c>
      <c r="G74" s="93">
        <v>248057169.48999998</v>
      </c>
    </row>
    <row r="75" spans="1:7" ht="18" x14ac:dyDescent="0.25">
      <c r="A75" s="70" t="s">
        <v>454</v>
      </c>
      <c r="B75" s="93" t="s">
        <v>531</v>
      </c>
      <c r="C75" s="93">
        <v>0</v>
      </c>
      <c r="D75" s="93">
        <v>0</v>
      </c>
      <c r="E75" s="93">
        <v>0</v>
      </c>
      <c r="F75" s="93">
        <f t="shared" si="1"/>
        <v>0</v>
      </c>
      <c r="G75" s="93">
        <v>74992989.489999995</v>
      </c>
    </row>
    <row r="76" spans="1:7" ht="18" x14ac:dyDescent="0.25">
      <c r="A76" s="70" t="s">
        <v>456</v>
      </c>
      <c r="B76" s="93" t="s">
        <v>532</v>
      </c>
      <c r="C76" s="93">
        <v>0</v>
      </c>
      <c r="D76" s="93">
        <v>7427034.2199999997</v>
      </c>
      <c r="E76" s="93">
        <v>0</v>
      </c>
      <c r="F76" s="93">
        <f t="shared" si="1"/>
        <v>7427034.2199999997</v>
      </c>
      <c r="G76" s="93">
        <v>7427034.2199999997</v>
      </c>
    </row>
    <row r="77" spans="1:7" ht="18" x14ac:dyDescent="0.25">
      <c r="A77" s="70" t="s">
        <v>457</v>
      </c>
      <c r="B77" s="93" t="s">
        <v>528</v>
      </c>
      <c r="C77" s="93">
        <v>0</v>
      </c>
      <c r="D77" s="93">
        <v>6571472.4199999999</v>
      </c>
      <c r="E77" s="93">
        <v>0</v>
      </c>
      <c r="F77" s="93">
        <f t="shared" si="1"/>
        <v>6571472.4199999999</v>
      </c>
      <c r="G77" s="93">
        <v>7969388.5300000003</v>
      </c>
    </row>
    <row r="78" spans="1:7" ht="18" x14ac:dyDescent="0.25">
      <c r="A78" s="70" t="s">
        <v>458</v>
      </c>
      <c r="B78" s="93" t="s">
        <v>491</v>
      </c>
      <c r="C78" s="93">
        <v>0</v>
      </c>
      <c r="D78" s="93">
        <v>0</v>
      </c>
      <c r="E78" s="93">
        <v>0</v>
      </c>
      <c r="F78" s="93">
        <f t="shared" si="1"/>
        <v>0</v>
      </c>
      <c r="G78" s="93">
        <v>0</v>
      </c>
    </row>
    <row r="79" spans="1:7" ht="18" x14ac:dyDescent="0.25">
      <c r="A79" s="70" t="s">
        <v>487</v>
      </c>
      <c r="B79" s="93" t="s">
        <v>529</v>
      </c>
      <c r="C79" s="93">
        <v>0</v>
      </c>
      <c r="D79" s="93">
        <v>0</v>
      </c>
      <c r="E79" s="93">
        <v>0</v>
      </c>
      <c r="F79" s="93">
        <f t="shared" si="1"/>
        <v>0</v>
      </c>
      <c r="G79" s="93">
        <v>115343809.59999999</v>
      </c>
    </row>
    <row r="80" spans="1:7" ht="18" x14ac:dyDescent="0.25">
      <c r="A80" s="70" t="s">
        <v>489</v>
      </c>
      <c r="B80" s="93" t="s">
        <v>533</v>
      </c>
      <c r="C80" s="93">
        <v>0</v>
      </c>
      <c r="D80" s="93">
        <v>0</v>
      </c>
      <c r="E80" s="93">
        <v>0</v>
      </c>
      <c r="F80" s="93">
        <f t="shared" si="1"/>
        <v>0</v>
      </c>
      <c r="G80" s="93">
        <v>33713425.519999996</v>
      </c>
    </row>
    <row r="81" spans="1:9" ht="18" x14ac:dyDescent="0.25">
      <c r="A81" s="70" t="s">
        <v>490</v>
      </c>
      <c r="B81" s="93" t="s">
        <v>486</v>
      </c>
      <c r="C81" s="93">
        <v>0</v>
      </c>
      <c r="D81" s="93">
        <v>0</v>
      </c>
      <c r="E81" s="93">
        <v>0</v>
      </c>
      <c r="F81" s="93">
        <f t="shared" si="1"/>
        <v>0</v>
      </c>
      <c r="G81" s="93">
        <v>0</v>
      </c>
    </row>
    <row r="82" spans="1:9" ht="18" x14ac:dyDescent="0.25">
      <c r="A82" s="70" t="s">
        <v>492</v>
      </c>
      <c r="B82" s="93" t="s">
        <v>488</v>
      </c>
      <c r="C82" s="93">
        <v>0</v>
      </c>
      <c r="D82" s="93">
        <v>153200533.22999999</v>
      </c>
      <c r="E82" s="93">
        <v>0</v>
      </c>
      <c r="F82" s="93">
        <f t="shared" si="1"/>
        <v>153200533.22999999</v>
      </c>
      <c r="G82" s="93">
        <v>259155488.04999998</v>
      </c>
    </row>
    <row r="83" spans="1:9" ht="18" x14ac:dyDescent="0.25">
      <c r="A83" s="70" t="s">
        <v>534</v>
      </c>
      <c r="B83" s="93" t="s">
        <v>530</v>
      </c>
      <c r="C83" s="93">
        <v>0</v>
      </c>
      <c r="D83" s="93">
        <v>0</v>
      </c>
      <c r="E83" s="93">
        <v>0</v>
      </c>
      <c r="F83" s="93">
        <f t="shared" si="1"/>
        <v>0</v>
      </c>
      <c r="G83" s="93">
        <v>40920214.659999996</v>
      </c>
    </row>
    <row r="84" spans="1:9" ht="18" x14ac:dyDescent="0.25">
      <c r="A84" s="70" t="s">
        <v>535</v>
      </c>
      <c r="B84" s="93" t="s">
        <v>405</v>
      </c>
      <c r="C84" s="93">
        <v>0</v>
      </c>
      <c r="D84" s="93">
        <v>4226946.87</v>
      </c>
      <c r="E84" s="93">
        <v>0</v>
      </c>
      <c r="F84" s="93">
        <f t="shared" si="1"/>
        <v>4226946.87</v>
      </c>
      <c r="G84" s="93">
        <v>4226946.87</v>
      </c>
    </row>
    <row r="85" spans="1:9" ht="18" x14ac:dyDescent="0.25">
      <c r="A85" s="70" t="s">
        <v>536</v>
      </c>
      <c r="B85" s="93" t="s">
        <v>537</v>
      </c>
      <c r="C85" s="93">
        <v>0</v>
      </c>
      <c r="D85" s="93">
        <v>1550000.1</v>
      </c>
      <c r="E85" s="93">
        <v>0</v>
      </c>
      <c r="F85" s="93">
        <f t="shared" si="1"/>
        <v>1550000.1</v>
      </c>
      <c r="G85" s="93">
        <v>1550000.1</v>
      </c>
      <c r="I85" s="130"/>
    </row>
    <row r="86" spans="1:9" ht="18" x14ac:dyDescent="0.25">
      <c r="A86" s="72"/>
      <c r="B86" s="72"/>
      <c r="C86" s="72"/>
      <c r="D86" s="72"/>
      <c r="E86" s="72"/>
      <c r="F86" s="72"/>
      <c r="G86" s="72"/>
    </row>
    <row r="87" spans="1:9" ht="18" x14ac:dyDescent="0.25">
      <c r="A87" s="73"/>
      <c r="B87" s="73"/>
      <c r="C87" s="73">
        <f>SUM(C7:C86)</f>
        <v>30351472370.370003</v>
      </c>
      <c r="D87" s="73">
        <f>SUM(D7:D86)</f>
        <v>26606717994.359997</v>
      </c>
      <c r="E87" s="73">
        <f>SUM(E7:E86)</f>
        <v>0</v>
      </c>
      <c r="F87" s="73">
        <f>SUM(F7:F86)</f>
        <v>56958190364.730019</v>
      </c>
      <c r="G87" s="73">
        <f>SUM(G7:G86)</f>
        <v>64560040516.900009</v>
      </c>
    </row>
    <row r="88" spans="1:9" ht="18" x14ac:dyDescent="0.25">
      <c r="A88" s="73"/>
      <c r="B88" s="73"/>
      <c r="C88" s="73"/>
      <c r="D88" s="73"/>
      <c r="E88" s="73"/>
      <c r="F88" s="73"/>
      <c r="G88" s="74"/>
      <c r="I88" s="75"/>
    </row>
    <row r="89" spans="1:9" ht="18" x14ac:dyDescent="0.25">
      <c r="A89" s="73"/>
      <c r="B89" s="73"/>
      <c r="C89" s="73"/>
      <c r="D89" s="73"/>
      <c r="E89" s="73"/>
      <c r="F89" s="73"/>
      <c r="G89" s="74"/>
    </row>
    <row r="90" spans="1:9" ht="18" x14ac:dyDescent="0.25">
      <c r="A90" s="72"/>
      <c r="B90" s="72"/>
      <c r="C90" s="72"/>
      <c r="D90" s="72"/>
      <c r="E90" s="72"/>
      <c r="F90" s="72"/>
      <c r="G90" s="76"/>
    </row>
    <row r="91" spans="1:9" ht="18" x14ac:dyDescent="0.25">
      <c r="A91" s="72"/>
      <c r="B91" s="72"/>
      <c r="C91" s="72"/>
      <c r="D91" s="72"/>
      <c r="E91" s="72"/>
      <c r="F91" s="72"/>
      <c r="G91" s="72"/>
    </row>
    <row r="92" spans="1:9" ht="18" x14ac:dyDescent="0.25">
      <c r="A92" s="73"/>
      <c r="B92" s="73" t="s">
        <v>459</v>
      </c>
      <c r="C92" s="73"/>
      <c r="D92" s="73"/>
      <c r="E92" s="73"/>
      <c r="F92" s="73"/>
      <c r="G92" s="74"/>
    </row>
    <row r="93" spans="1:9" ht="18" x14ac:dyDescent="0.25">
      <c r="A93" s="72"/>
      <c r="B93" s="72"/>
      <c r="C93" s="72"/>
      <c r="D93" s="72"/>
      <c r="E93" s="72"/>
      <c r="F93" s="72"/>
      <c r="G93" s="76"/>
    </row>
    <row r="94" spans="1:9" ht="18" x14ac:dyDescent="0.25">
      <c r="A94" s="72"/>
      <c r="B94" s="72" t="s">
        <v>307</v>
      </c>
      <c r="C94" s="94">
        <f>SUM(C7:C16)</f>
        <v>14420250000</v>
      </c>
      <c r="D94" s="94">
        <f>SUM(D7:D16)</f>
        <v>0</v>
      </c>
      <c r="E94" s="94">
        <f>SUM(E7:E16)</f>
        <v>0</v>
      </c>
      <c r="F94" s="94">
        <f>SUM(F7:F16)</f>
        <v>14420250000</v>
      </c>
      <c r="G94" s="94">
        <f>SUM(G7:G16)</f>
        <v>16357098618.122999</v>
      </c>
    </row>
    <row r="95" spans="1:9" ht="18" x14ac:dyDescent="0.25">
      <c r="A95" s="73"/>
      <c r="B95" s="72" t="s">
        <v>306</v>
      </c>
      <c r="C95" s="81"/>
      <c r="D95" s="81"/>
      <c r="E95" s="81"/>
      <c r="F95" s="81"/>
      <c r="G95" s="81"/>
    </row>
    <row r="96" spans="1:9" ht="18" x14ac:dyDescent="0.25">
      <c r="A96" s="73"/>
      <c r="B96" s="72" t="s">
        <v>305</v>
      </c>
      <c r="C96" s="80">
        <f>SUM(C33:C35)</f>
        <v>511000000</v>
      </c>
      <c r="D96" s="80">
        <f>SUM(D33:D35)</f>
        <v>0</v>
      </c>
      <c r="E96" s="80">
        <f>SUM(E33:E35)</f>
        <v>0</v>
      </c>
      <c r="F96" s="80">
        <f>SUM(F33:F35)</f>
        <v>511000000</v>
      </c>
      <c r="G96" s="80">
        <f>SUM(G33:G35)</f>
        <v>883314590.26999998</v>
      </c>
    </row>
    <row r="97" spans="1:7" ht="18" x14ac:dyDescent="0.25">
      <c r="A97" s="73"/>
      <c r="B97" s="72" t="s">
        <v>304</v>
      </c>
      <c r="C97" s="90">
        <f>SUM(C20:C30,C17)</f>
        <v>11672696406.210001</v>
      </c>
      <c r="D97" s="90">
        <f>SUM(D20:D30,D17)</f>
        <v>0</v>
      </c>
      <c r="E97" s="90">
        <f>SUM(E20:E30,E17)</f>
        <v>0</v>
      </c>
      <c r="F97" s="90">
        <f>SUM(F20:F30,F17)</f>
        <v>11672696406.210001</v>
      </c>
      <c r="G97" s="90">
        <f>SUM(G20:G30,G17)</f>
        <v>11016637803.577</v>
      </c>
    </row>
    <row r="98" spans="1:7" ht="18" x14ac:dyDescent="0.25">
      <c r="A98" s="72"/>
      <c r="B98" s="72" t="s">
        <v>303</v>
      </c>
      <c r="C98" s="89">
        <f>SUM(C31,C36,C18:C19)</f>
        <v>1733300000</v>
      </c>
      <c r="D98" s="89">
        <f>SUM(D31,D36,D18:D19)</f>
        <v>0</v>
      </c>
      <c r="E98" s="89">
        <f>SUM(E31,E36,E18:E19)</f>
        <v>0</v>
      </c>
      <c r="F98" s="89">
        <f>SUM(F31,F36,F18:F19)</f>
        <v>1733300000</v>
      </c>
      <c r="G98" s="89">
        <f>SUM(G31,G36,G18:G19)</f>
        <v>2800575650.5299997</v>
      </c>
    </row>
    <row r="99" spans="1:7" ht="18" x14ac:dyDescent="0.25">
      <c r="A99" s="72"/>
      <c r="B99" s="72" t="s">
        <v>14</v>
      </c>
      <c r="C99" s="82">
        <f>SUM(C38:C50)</f>
        <v>2014225964.1600001</v>
      </c>
      <c r="D99" s="82">
        <f>SUM(D38:D50)</f>
        <v>1520135224.6300001</v>
      </c>
      <c r="E99" s="82">
        <f>SUM(E38:E50)</f>
        <v>0</v>
      </c>
      <c r="F99" s="82">
        <f>SUM(F38:F50)</f>
        <v>3534361188.7900004</v>
      </c>
      <c r="G99" s="82">
        <f>SUM(G38:G50)</f>
        <v>1564702827.8700001</v>
      </c>
    </row>
    <row r="100" spans="1:7" ht="18" x14ac:dyDescent="0.25">
      <c r="A100" s="72"/>
      <c r="B100" s="72" t="s">
        <v>302</v>
      </c>
      <c r="C100" s="92">
        <f>SUM(C51:C85,C37,C32)</f>
        <v>0</v>
      </c>
      <c r="D100" s="92">
        <f>SUM(D51:D85,D37,D32)</f>
        <v>25086582769.73</v>
      </c>
      <c r="E100" s="92">
        <f>SUM(E51:E85,E37,E32)</f>
        <v>0</v>
      </c>
      <c r="F100" s="92">
        <f>SUM(F51:F85,F37,F32)</f>
        <v>25086582769.73</v>
      </c>
      <c r="G100" s="92">
        <f>SUM(G51:G85,G37,G32)</f>
        <v>31937711026.530003</v>
      </c>
    </row>
    <row r="101" spans="1:7" ht="18" x14ac:dyDescent="0.25">
      <c r="A101" s="73"/>
      <c r="B101" s="73"/>
      <c r="C101" s="73"/>
      <c r="D101" s="73"/>
      <c r="E101" s="73"/>
      <c r="F101" s="73"/>
      <c r="G101" s="73"/>
    </row>
    <row r="102" spans="1:7" ht="18" x14ac:dyDescent="0.25">
      <c r="A102" s="72"/>
      <c r="B102" s="72"/>
      <c r="C102" s="72">
        <f>SUM(C94:C100)</f>
        <v>30351472370.369999</v>
      </c>
      <c r="D102" s="72">
        <f t="shared" ref="D102:G102" si="2">SUM(D94:D100)</f>
        <v>26606717994.360001</v>
      </c>
      <c r="E102" s="72">
        <f t="shared" si="2"/>
        <v>0</v>
      </c>
      <c r="F102" s="72">
        <f t="shared" si="2"/>
        <v>56958190364.729996</v>
      </c>
      <c r="G102" s="72">
        <f t="shared" si="2"/>
        <v>64560040516.899994</v>
      </c>
    </row>
    <row r="103" spans="1:7" ht="18" x14ac:dyDescent="0.25">
      <c r="A103" s="72"/>
      <c r="B103" s="72"/>
      <c r="C103" s="72"/>
      <c r="D103" s="72"/>
      <c r="E103" s="72"/>
      <c r="F103" s="72"/>
      <c r="G103" s="72"/>
    </row>
    <row r="104" spans="1:7" ht="18" x14ac:dyDescent="0.25">
      <c r="A104" s="73"/>
      <c r="B104" s="73"/>
      <c r="C104" s="73">
        <f>+C102-C87</f>
        <v>0</v>
      </c>
      <c r="D104" s="73">
        <f t="shared" ref="D104:G104" si="3">+D102-D87</f>
        <v>0</v>
      </c>
      <c r="E104" s="73">
        <f t="shared" si="3"/>
        <v>0</v>
      </c>
      <c r="F104" s="73">
        <f t="shared" si="3"/>
        <v>0</v>
      </c>
      <c r="G104" s="73">
        <f t="shared" si="3"/>
        <v>0</v>
      </c>
    </row>
    <row r="105" spans="1:7" ht="18" x14ac:dyDescent="0.25">
      <c r="A105" s="73"/>
      <c r="B105" s="73"/>
      <c r="C105" s="73"/>
      <c r="D105" s="73"/>
      <c r="E105" s="73"/>
      <c r="F105" s="73"/>
      <c r="G105" s="74"/>
    </row>
    <row r="106" spans="1:7" ht="18" x14ac:dyDescent="0.25">
      <c r="A106" s="72"/>
      <c r="B106" s="72"/>
      <c r="C106" s="73">
        <f>+C102-'E. E.P'!C18</f>
        <v>0</v>
      </c>
      <c r="D106" s="73"/>
      <c r="E106" s="73"/>
      <c r="F106" s="73"/>
      <c r="G106" s="74">
        <f>+G102-'E. E.P'!F18</f>
        <v>0</v>
      </c>
    </row>
    <row r="107" spans="1:7" ht="18" x14ac:dyDescent="0.25">
      <c r="A107" s="72"/>
      <c r="B107" s="72"/>
      <c r="C107" s="72"/>
      <c r="D107" s="72"/>
      <c r="E107" s="72"/>
      <c r="F107" s="72"/>
      <c r="G107" s="72"/>
    </row>
    <row r="108" spans="1:7" ht="18" x14ac:dyDescent="0.25">
      <c r="A108" s="73"/>
      <c r="B108" s="73"/>
      <c r="C108" s="73"/>
      <c r="D108" s="73"/>
      <c r="E108" s="73"/>
      <c r="F108" s="73"/>
      <c r="G108" s="74"/>
    </row>
    <row r="109" spans="1:7" ht="18" x14ac:dyDescent="0.25">
      <c r="A109" s="72"/>
      <c r="B109" s="72"/>
      <c r="C109" s="72"/>
      <c r="D109" s="72"/>
      <c r="E109" s="72"/>
      <c r="F109" s="72"/>
      <c r="G109" s="76"/>
    </row>
    <row r="110" spans="1:7" ht="18" x14ac:dyDescent="0.25">
      <c r="A110" s="72"/>
      <c r="B110" s="72"/>
      <c r="C110" s="72"/>
      <c r="D110" s="72"/>
      <c r="E110" s="72"/>
      <c r="F110" s="72"/>
      <c r="G110" s="72"/>
    </row>
    <row r="111" spans="1:7" ht="18" x14ac:dyDescent="0.25">
      <c r="A111" s="73"/>
      <c r="B111" s="73"/>
      <c r="C111" s="73"/>
      <c r="D111" s="73"/>
      <c r="E111" s="73"/>
      <c r="F111" s="73"/>
      <c r="G111" s="73"/>
    </row>
    <row r="112" spans="1:7" ht="18" x14ac:dyDescent="0.25">
      <c r="A112" s="72"/>
      <c r="B112" s="72"/>
      <c r="C112" s="72"/>
      <c r="D112" s="72"/>
      <c r="E112" s="72"/>
      <c r="F112" s="72"/>
      <c r="G112" s="76"/>
    </row>
    <row r="113" spans="1:7" ht="18" x14ac:dyDescent="0.25">
      <c r="A113" s="72"/>
      <c r="B113" s="72"/>
      <c r="C113" s="72"/>
      <c r="D113" s="72"/>
      <c r="E113" s="72"/>
      <c r="F113" s="72"/>
      <c r="G113" s="72"/>
    </row>
    <row r="114" spans="1:7" ht="18" x14ac:dyDescent="0.25">
      <c r="A114" s="73"/>
      <c r="B114" s="73"/>
      <c r="C114" s="73"/>
      <c r="D114" s="73"/>
      <c r="E114" s="73"/>
      <c r="F114" s="73"/>
      <c r="G114" s="74"/>
    </row>
    <row r="115" spans="1:7" ht="18" x14ac:dyDescent="0.25">
      <c r="A115" s="73"/>
      <c r="B115" s="73"/>
      <c r="C115" s="73"/>
      <c r="D115" s="73"/>
      <c r="E115" s="73"/>
      <c r="F115" s="73"/>
      <c r="G115" s="74"/>
    </row>
    <row r="116" spans="1:7" ht="18" x14ac:dyDescent="0.25">
      <c r="A116" s="73"/>
      <c r="B116" s="73"/>
      <c r="C116" s="73"/>
      <c r="D116" s="73"/>
      <c r="E116" s="73"/>
      <c r="F116" s="73"/>
      <c r="G116" s="74"/>
    </row>
    <row r="117" spans="1:7" ht="18" x14ac:dyDescent="0.25">
      <c r="A117" s="72"/>
      <c r="B117" s="72"/>
      <c r="C117" s="72"/>
      <c r="D117" s="72"/>
      <c r="E117" s="72"/>
      <c r="F117" s="72"/>
      <c r="G117" s="76"/>
    </row>
    <row r="118" spans="1:7" ht="18" x14ac:dyDescent="0.25">
      <c r="A118" s="72"/>
      <c r="B118" s="72"/>
      <c r="C118" s="72"/>
      <c r="D118" s="72"/>
      <c r="E118" s="72"/>
      <c r="F118" s="72"/>
      <c r="G118" s="76"/>
    </row>
    <row r="119" spans="1:7" ht="18" x14ac:dyDescent="0.25">
      <c r="A119" s="72"/>
      <c r="B119" s="72"/>
      <c r="C119" s="72"/>
      <c r="D119" s="72"/>
      <c r="E119" s="72"/>
      <c r="F119" s="72"/>
      <c r="G119" s="72"/>
    </row>
    <row r="120" spans="1:7" ht="18" x14ac:dyDescent="0.25">
      <c r="A120" s="73"/>
      <c r="B120" s="73"/>
      <c r="C120" s="73"/>
      <c r="D120" s="73"/>
      <c r="E120" s="73"/>
      <c r="F120" s="73"/>
      <c r="G120" s="74"/>
    </row>
    <row r="121" spans="1:7" ht="18" x14ac:dyDescent="0.25">
      <c r="A121" s="72"/>
      <c r="B121" s="72"/>
      <c r="C121" s="72"/>
      <c r="D121" s="72"/>
      <c r="E121" s="72"/>
      <c r="F121" s="72"/>
      <c r="G121" s="76"/>
    </row>
    <row r="122" spans="1:7" ht="18" x14ac:dyDescent="0.25">
      <c r="A122" s="72"/>
      <c r="B122" s="72"/>
      <c r="C122" s="72"/>
      <c r="D122" s="72"/>
      <c r="E122" s="72"/>
      <c r="F122" s="72"/>
      <c r="G122" s="72"/>
    </row>
    <row r="123" spans="1:7" ht="18" x14ac:dyDescent="0.25">
      <c r="A123" s="73"/>
      <c r="B123" s="73"/>
      <c r="C123" s="73"/>
      <c r="D123" s="73"/>
      <c r="E123" s="73"/>
      <c r="F123" s="73"/>
      <c r="G123" s="73"/>
    </row>
    <row r="124" spans="1:7" ht="18" x14ac:dyDescent="0.25">
      <c r="A124" s="72"/>
      <c r="B124" s="72"/>
      <c r="C124" s="72"/>
      <c r="D124" s="72"/>
      <c r="E124" s="72"/>
      <c r="F124" s="72"/>
      <c r="G124" s="72"/>
    </row>
    <row r="125" spans="1:7" ht="18" x14ac:dyDescent="0.25">
      <c r="A125" s="73"/>
      <c r="B125" s="73"/>
      <c r="C125" s="73"/>
      <c r="D125" s="73"/>
      <c r="E125" s="73"/>
      <c r="F125" s="73"/>
      <c r="G125" s="74"/>
    </row>
    <row r="126" spans="1:7" ht="18" x14ac:dyDescent="0.25">
      <c r="A126" s="73"/>
      <c r="B126" s="73"/>
      <c r="C126" s="73"/>
      <c r="D126" s="73"/>
      <c r="E126" s="73"/>
      <c r="F126" s="73"/>
      <c r="G126" s="74"/>
    </row>
    <row r="127" spans="1:7" ht="18" x14ac:dyDescent="0.25">
      <c r="A127" s="72"/>
      <c r="B127" s="72"/>
      <c r="C127" s="72"/>
      <c r="D127" s="72"/>
      <c r="E127" s="72"/>
      <c r="F127" s="72"/>
      <c r="G127" s="76"/>
    </row>
    <row r="128" spans="1:7" ht="18" x14ac:dyDescent="0.25">
      <c r="A128" s="72"/>
      <c r="B128" s="72"/>
      <c r="C128" s="72"/>
      <c r="D128" s="72"/>
      <c r="E128" s="72"/>
      <c r="F128" s="72"/>
      <c r="G128" s="72"/>
    </row>
    <row r="129" spans="1:7" ht="18" x14ac:dyDescent="0.25">
      <c r="A129" s="73"/>
      <c r="B129" s="73"/>
      <c r="C129" s="73"/>
      <c r="D129" s="73"/>
      <c r="E129" s="73"/>
      <c r="F129" s="73"/>
      <c r="G129" s="74"/>
    </row>
    <row r="130" spans="1:7" ht="18" x14ac:dyDescent="0.25">
      <c r="A130" s="73"/>
      <c r="B130" s="73"/>
      <c r="C130" s="73"/>
      <c r="D130" s="73"/>
      <c r="E130" s="73"/>
      <c r="F130" s="73"/>
      <c r="G130" s="74"/>
    </row>
    <row r="131" spans="1:7" ht="18" x14ac:dyDescent="0.25">
      <c r="A131" s="73"/>
      <c r="B131" s="73"/>
      <c r="C131" s="73"/>
      <c r="D131" s="73"/>
      <c r="E131" s="73"/>
      <c r="F131" s="73"/>
      <c r="G131" s="74"/>
    </row>
    <row r="132" spans="1:7" ht="18" x14ac:dyDescent="0.25">
      <c r="A132" s="72"/>
      <c r="B132" s="72"/>
      <c r="C132" s="72"/>
      <c r="D132" s="72"/>
      <c r="E132" s="72"/>
      <c r="F132" s="72"/>
      <c r="G132" s="76"/>
    </row>
    <row r="133" spans="1:7" ht="18" x14ac:dyDescent="0.25">
      <c r="A133" s="72"/>
      <c r="B133" s="72"/>
      <c r="C133" s="72"/>
      <c r="D133" s="72"/>
      <c r="E133" s="72"/>
      <c r="F133" s="72"/>
      <c r="G133" s="76"/>
    </row>
    <row r="134" spans="1:7" ht="18" x14ac:dyDescent="0.25">
      <c r="A134" s="72"/>
      <c r="B134" s="72"/>
      <c r="C134" s="72"/>
      <c r="D134" s="72"/>
      <c r="E134" s="72"/>
      <c r="F134" s="72"/>
      <c r="G134" s="76"/>
    </row>
    <row r="135" spans="1:7" ht="18" x14ac:dyDescent="0.25">
      <c r="A135" s="72"/>
      <c r="B135" s="72"/>
      <c r="C135" s="72"/>
      <c r="D135" s="72"/>
      <c r="E135" s="72"/>
      <c r="F135" s="72"/>
      <c r="G135" s="76"/>
    </row>
    <row r="136" spans="1:7" ht="18" x14ac:dyDescent="0.25">
      <c r="A136" s="72"/>
      <c r="B136" s="72"/>
      <c r="C136" s="72"/>
      <c r="D136" s="72"/>
      <c r="E136" s="72"/>
      <c r="F136" s="72"/>
      <c r="G136" s="72"/>
    </row>
    <row r="137" spans="1:7" ht="18" x14ac:dyDescent="0.25">
      <c r="A137" s="73"/>
      <c r="B137" s="73"/>
      <c r="C137" s="73"/>
      <c r="D137" s="73"/>
      <c r="E137" s="73"/>
      <c r="F137" s="73"/>
      <c r="G137" s="74"/>
    </row>
    <row r="138" spans="1:7" ht="18" x14ac:dyDescent="0.25">
      <c r="A138" s="72"/>
      <c r="B138" s="72"/>
      <c r="C138" s="72"/>
      <c r="D138" s="72"/>
      <c r="E138" s="72"/>
      <c r="F138" s="72"/>
      <c r="G138" s="76"/>
    </row>
    <row r="139" spans="1:7" ht="18" x14ac:dyDescent="0.25">
      <c r="A139" s="72"/>
      <c r="B139" s="72"/>
      <c r="C139" s="72"/>
      <c r="D139" s="72"/>
      <c r="E139" s="72"/>
      <c r="F139" s="72"/>
      <c r="G139" s="72"/>
    </row>
    <row r="140" spans="1:7" ht="18" x14ac:dyDescent="0.25">
      <c r="A140" s="73"/>
      <c r="B140" s="73"/>
      <c r="C140" s="73"/>
      <c r="D140" s="73"/>
      <c r="E140" s="73"/>
      <c r="F140" s="73"/>
      <c r="G140" s="74"/>
    </row>
    <row r="141" spans="1:7" ht="18" x14ac:dyDescent="0.25">
      <c r="A141" s="72"/>
      <c r="B141" s="72"/>
      <c r="C141" s="72"/>
      <c r="D141" s="72"/>
      <c r="E141" s="72"/>
      <c r="F141" s="72"/>
      <c r="G141" s="76"/>
    </row>
    <row r="142" spans="1:7" ht="18" x14ac:dyDescent="0.25">
      <c r="A142" s="72"/>
      <c r="B142" s="72"/>
      <c r="C142" s="72"/>
      <c r="D142" s="72"/>
      <c r="E142" s="72"/>
      <c r="F142" s="72"/>
      <c r="G142" s="72"/>
    </row>
    <row r="143" spans="1:7" ht="18" x14ac:dyDescent="0.25">
      <c r="A143" s="73"/>
      <c r="B143" s="73"/>
      <c r="C143" s="73"/>
      <c r="D143" s="73"/>
      <c r="E143" s="73"/>
      <c r="F143" s="73"/>
      <c r="G143" s="74"/>
    </row>
    <row r="144" spans="1:7" ht="18" x14ac:dyDescent="0.25">
      <c r="A144" s="73"/>
      <c r="B144" s="73"/>
      <c r="C144" s="73"/>
      <c r="D144" s="73"/>
      <c r="E144" s="73"/>
      <c r="F144" s="73"/>
      <c r="G144" s="74"/>
    </row>
    <row r="145" spans="1:7" ht="18" x14ac:dyDescent="0.25">
      <c r="A145" s="72"/>
      <c r="B145" s="72"/>
      <c r="C145" s="72"/>
      <c r="D145" s="72"/>
      <c r="E145" s="72"/>
      <c r="F145" s="72"/>
      <c r="G145" s="76"/>
    </row>
    <row r="146" spans="1:7" ht="18" x14ac:dyDescent="0.25">
      <c r="A146" s="72"/>
      <c r="B146" s="72"/>
      <c r="C146" s="72"/>
      <c r="D146" s="72"/>
      <c r="E146" s="72"/>
      <c r="F146" s="72"/>
      <c r="G146" s="72"/>
    </row>
    <row r="147" spans="1:7" ht="18" x14ac:dyDescent="0.25">
      <c r="A147" s="73"/>
      <c r="B147" s="73"/>
      <c r="C147" s="73"/>
      <c r="D147" s="73"/>
      <c r="E147" s="73"/>
      <c r="F147" s="73"/>
      <c r="G147" s="73"/>
    </row>
    <row r="148" spans="1:7" ht="18" x14ac:dyDescent="0.25">
      <c r="A148" s="72"/>
      <c r="B148" s="72"/>
      <c r="C148" s="72"/>
      <c r="D148" s="72"/>
      <c r="E148" s="72"/>
      <c r="F148" s="72"/>
      <c r="G148" s="72"/>
    </row>
    <row r="149" spans="1:7" ht="18" x14ac:dyDescent="0.25">
      <c r="A149" s="73"/>
      <c r="B149" s="73"/>
      <c r="C149" s="73"/>
      <c r="D149" s="73"/>
      <c r="E149" s="73"/>
      <c r="F149" s="73"/>
      <c r="G149" s="73"/>
    </row>
    <row r="150" spans="1:7" ht="18" x14ac:dyDescent="0.25">
      <c r="A150" s="73"/>
      <c r="B150" s="73"/>
      <c r="C150" s="73"/>
      <c r="D150" s="73"/>
      <c r="E150" s="73"/>
      <c r="F150" s="73"/>
      <c r="G150" s="73"/>
    </row>
    <row r="151" spans="1:7" ht="18" x14ac:dyDescent="0.25">
      <c r="A151" s="73"/>
      <c r="B151" s="73"/>
      <c r="C151" s="73"/>
      <c r="D151" s="73"/>
      <c r="E151" s="73"/>
      <c r="F151" s="73"/>
      <c r="G151" s="73"/>
    </row>
    <row r="152" spans="1:7" ht="18" x14ac:dyDescent="0.25">
      <c r="A152" s="72"/>
      <c r="B152" s="72"/>
      <c r="C152" s="72"/>
      <c r="D152" s="72"/>
      <c r="E152" s="72"/>
      <c r="F152" s="72"/>
      <c r="G152" s="72"/>
    </row>
    <row r="153" spans="1:7" ht="18" x14ac:dyDescent="0.25">
      <c r="A153" s="72"/>
      <c r="B153" s="72"/>
      <c r="C153" s="72"/>
      <c r="D153" s="72"/>
      <c r="E153" s="72"/>
      <c r="F153" s="72"/>
      <c r="G153" s="72"/>
    </row>
    <row r="154" spans="1:7" ht="18" x14ac:dyDescent="0.25">
      <c r="A154" s="73"/>
      <c r="B154" s="73"/>
      <c r="C154" s="73"/>
      <c r="D154" s="73"/>
      <c r="E154" s="73"/>
      <c r="F154" s="73"/>
      <c r="G154" s="73"/>
    </row>
    <row r="155" spans="1:7" ht="18" x14ac:dyDescent="0.25">
      <c r="A155" s="73"/>
      <c r="B155" s="73"/>
      <c r="C155" s="73"/>
      <c r="D155" s="73"/>
      <c r="E155" s="73"/>
      <c r="F155" s="73"/>
      <c r="G155" s="73"/>
    </row>
    <row r="156" spans="1:7" ht="18" x14ac:dyDescent="0.25">
      <c r="A156" s="73"/>
      <c r="B156" s="73"/>
      <c r="C156" s="73"/>
      <c r="D156" s="73"/>
      <c r="E156" s="73"/>
      <c r="F156" s="73"/>
      <c r="G156" s="73"/>
    </row>
    <row r="157" spans="1:7" ht="18" x14ac:dyDescent="0.25">
      <c r="A157" s="72"/>
      <c r="B157" s="72"/>
      <c r="C157" s="72"/>
      <c r="D157" s="72"/>
      <c r="E157" s="72"/>
      <c r="F157" s="72"/>
      <c r="G157" s="72"/>
    </row>
    <row r="158" spans="1:7" ht="18" x14ac:dyDescent="0.25">
      <c r="A158" s="72"/>
      <c r="B158" s="72"/>
      <c r="C158" s="72"/>
      <c r="D158" s="72"/>
      <c r="E158" s="72"/>
      <c r="F158" s="72"/>
      <c r="G158" s="72"/>
    </row>
    <row r="159" spans="1:7" ht="18" x14ac:dyDescent="0.25">
      <c r="A159" s="73"/>
      <c r="B159" s="73"/>
      <c r="C159" s="73"/>
      <c r="D159" s="73"/>
      <c r="E159" s="73"/>
      <c r="F159" s="73"/>
      <c r="G159" s="73"/>
    </row>
    <row r="160" spans="1:7" ht="18" x14ac:dyDescent="0.25">
      <c r="A160" s="72"/>
      <c r="B160" s="72"/>
      <c r="C160" s="72"/>
      <c r="D160" s="72"/>
      <c r="E160" s="72"/>
      <c r="F160" s="72"/>
      <c r="G160" s="72"/>
    </row>
    <row r="161" spans="1:7" ht="18" x14ac:dyDescent="0.25">
      <c r="A161" s="72"/>
      <c r="B161" s="72"/>
      <c r="C161" s="72"/>
      <c r="D161" s="72"/>
      <c r="E161" s="72"/>
      <c r="F161" s="72"/>
      <c r="G161" s="72"/>
    </row>
    <row r="162" spans="1:7" ht="18" x14ac:dyDescent="0.25">
      <c r="A162" s="72"/>
      <c r="B162" s="72"/>
      <c r="C162" s="72"/>
      <c r="D162" s="72"/>
      <c r="E162" s="72"/>
      <c r="F162" s="72"/>
      <c r="G162" s="72"/>
    </row>
    <row r="163" spans="1:7" ht="18" x14ac:dyDescent="0.25">
      <c r="A163" s="72"/>
      <c r="B163" s="72"/>
      <c r="C163" s="72"/>
      <c r="D163" s="72"/>
      <c r="E163" s="72"/>
      <c r="F163" s="72"/>
      <c r="G163" s="72"/>
    </row>
    <row r="164" spans="1:7" ht="18" x14ac:dyDescent="0.25">
      <c r="A164" s="72"/>
      <c r="B164" s="72"/>
      <c r="C164" s="72"/>
      <c r="D164" s="72"/>
      <c r="E164" s="72"/>
      <c r="F164" s="72"/>
      <c r="G164" s="72"/>
    </row>
    <row r="165" spans="1:7" ht="18" x14ac:dyDescent="0.25">
      <c r="A165" s="72"/>
      <c r="B165" s="72"/>
      <c r="C165" s="72"/>
      <c r="D165" s="72"/>
      <c r="E165" s="72"/>
      <c r="F165" s="72"/>
      <c r="G165" s="72"/>
    </row>
    <row r="166" spans="1:7" ht="18" x14ac:dyDescent="0.25">
      <c r="A166" s="72"/>
      <c r="B166" s="72"/>
      <c r="C166" s="72"/>
      <c r="D166" s="72"/>
      <c r="E166" s="72"/>
      <c r="F166" s="72"/>
      <c r="G166" s="72"/>
    </row>
    <row r="167" spans="1:7" ht="18" x14ac:dyDescent="0.25">
      <c r="A167" s="72"/>
      <c r="B167" s="72"/>
      <c r="C167" s="72"/>
      <c r="D167" s="72"/>
      <c r="E167" s="72"/>
      <c r="F167" s="72"/>
      <c r="G167" s="72"/>
    </row>
    <row r="168" spans="1:7" ht="18" x14ac:dyDescent="0.25">
      <c r="A168" s="72"/>
      <c r="B168" s="72"/>
      <c r="C168" s="72"/>
      <c r="D168" s="72"/>
      <c r="E168" s="72"/>
      <c r="F168" s="72"/>
      <c r="G168" s="72"/>
    </row>
    <row r="169" spans="1:7" ht="18" x14ac:dyDescent="0.25">
      <c r="A169" s="72"/>
      <c r="B169" s="72"/>
      <c r="C169" s="72"/>
      <c r="D169" s="72"/>
      <c r="E169" s="72"/>
      <c r="F169" s="72"/>
      <c r="G169" s="72"/>
    </row>
    <row r="170" spans="1:7" ht="18" x14ac:dyDescent="0.25">
      <c r="A170" s="72"/>
      <c r="B170" s="72"/>
      <c r="C170" s="72"/>
      <c r="D170" s="72"/>
      <c r="E170" s="72"/>
      <c r="F170" s="72"/>
      <c r="G170" s="72"/>
    </row>
    <row r="171" spans="1:7" ht="18" x14ac:dyDescent="0.25">
      <c r="A171" s="72"/>
      <c r="B171" s="72"/>
      <c r="C171" s="72"/>
      <c r="D171" s="72"/>
      <c r="E171" s="72"/>
      <c r="F171" s="72"/>
      <c r="G171" s="72"/>
    </row>
    <row r="172" spans="1:7" ht="18" x14ac:dyDescent="0.25">
      <c r="A172" s="72"/>
      <c r="B172" s="72"/>
      <c r="C172" s="72"/>
      <c r="D172" s="72"/>
      <c r="E172" s="72"/>
      <c r="F172" s="72"/>
      <c r="G172" s="72"/>
    </row>
    <row r="173" spans="1:7" ht="18" x14ac:dyDescent="0.25">
      <c r="A173" s="72"/>
      <c r="B173" s="72"/>
      <c r="C173" s="72"/>
      <c r="D173" s="72"/>
      <c r="E173" s="72"/>
      <c r="F173" s="72"/>
      <c r="G173" s="72"/>
    </row>
    <row r="174" spans="1:7" ht="18" x14ac:dyDescent="0.25">
      <c r="A174" s="72"/>
      <c r="B174" s="72"/>
      <c r="C174" s="72"/>
      <c r="D174" s="72"/>
      <c r="E174" s="72"/>
      <c r="F174" s="72"/>
      <c r="G174" s="72"/>
    </row>
    <row r="175" spans="1:7" ht="18" x14ac:dyDescent="0.25">
      <c r="A175" s="72"/>
      <c r="B175" s="72"/>
      <c r="C175" s="72"/>
      <c r="D175" s="72"/>
      <c r="E175" s="72"/>
      <c r="F175" s="72"/>
      <c r="G175" s="72"/>
    </row>
    <row r="176" spans="1:7" ht="18" x14ac:dyDescent="0.25">
      <c r="A176" s="72"/>
      <c r="B176" s="72"/>
      <c r="C176" s="72"/>
      <c r="D176" s="72"/>
      <c r="E176" s="72"/>
      <c r="F176" s="72"/>
      <c r="G176" s="72"/>
    </row>
    <row r="177" spans="1:7" ht="18" x14ac:dyDescent="0.25">
      <c r="A177" s="72"/>
      <c r="B177" s="72"/>
      <c r="C177" s="72"/>
      <c r="D177" s="72"/>
      <c r="E177" s="72"/>
      <c r="F177" s="72"/>
      <c r="G177" s="72"/>
    </row>
    <row r="178" spans="1:7" ht="18" x14ac:dyDescent="0.25">
      <c r="A178" s="72"/>
      <c r="B178" s="72"/>
      <c r="C178" s="72"/>
      <c r="D178" s="72"/>
      <c r="E178" s="72"/>
      <c r="F178" s="72"/>
      <c r="G178" s="72"/>
    </row>
    <row r="179" spans="1:7" ht="18" x14ac:dyDescent="0.25">
      <c r="A179" s="72"/>
      <c r="B179" s="72"/>
      <c r="C179" s="72"/>
      <c r="D179" s="72"/>
      <c r="E179" s="72"/>
      <c r="F179" s="72"/>
      <c r="G179" s="72"/>
    </row>
    <row r="180" spans="1:7" ht="18" x14ac:dyDescent="0.25">
      <c r="A180" s="72"/>
      <c r="B180" s="72"/>
      <c r="C180" s="72"/>
      <c r="D180" s="72"/>
      <c r="E180" s="72"/>
      <c r="F180" s="72"/>
      <c r="G180" s="72"/>
    </row>
    <row r="181" spans="1:7" ht="18" x14ac:dyDescent="0.25">
      <c r="A181" s="72"/>
      <c r="B181" s="72"/>
      <c r="C181" s="72"/>
      <c r="D181" s="72"/>
      <c r="E181" s="72"/>
      <c r="F181" s="72"/>
      <c r="G181" s="72"/>
    </row>
    <row r="182" spans="1:7" ht="18" x14ac:dyDescent="0.25">
      <c r="A182" s="72"/>
      <c r="B182" s="72"/>
      <c r="C182" s="72"/>
      <c r="D182" s="72"/>
      <c r="E182" s="72"/>
      <c r="F182" s="72"/>
      <c r="G182" s="72"/>
    </row>
    <row r="183" spans="1:7" ht="18" x14ac:dyDescent="0.25">
      <c r="A183" s="72"/>
      <c r="B183" s="72"/>
      <c r="C183" s="72"/>
      <c r="D183" s="72"/>
      <c r="E183" s="72"/>
      <c r="F183" s="72"/>
      <c r="G183" s="72"/>
    </row>
    <row r="184" spans="1:7" ht="18" x14ac:dyDescent="0.25">
      <c r="A184" s="72"/>
      <c r="B184" s="72"/>
      <c r="C184" s="72"/>
      <c r="D184" s="72"/>
      <c r="E184" s="72"/>
      <c r="F184" s="72"/>
      <c r="G184" s="72"/>
    </row>
    <row r="185" spans="1:7" ht="18" x14ac:dyDescent="0.25">
      <c r="A185" s="72"/>
      <c r="B185" s="72"/>
      <c r="C185" s="72"/>
      <c r="D185" s="72"/>
      <c r="E185" s="72"/>
      <c r="F185" s="72"/>
      <c r="G185" s="72"/>
    </row>
    <row r="186" spans="1:7" ht="18" x14ac:dyDescent="0.25">
      <c r="A186" s="72"/>
      <c r="B186" s="72"/>
      <c r="C186" s="72"/>
      <c r="D186" s="72"/>
      <c r="E186" s="72"/>
      <c r="F186" s="72"/>
      <c r="G186" s="72"/>
    </row>
    <row r="187" spans="1:7" ht="18" x14ac:dyDescent="0.25">
      <c r="A187" s="73"/>
      <c r="B187" s="73"/>
      <c r="C187" s="73"/>
      <c r="D187" s="73"/>
      <c r="E187" s="73"/>
      <c r="F187" s="73"/>
      <c r="G187" s="74"/>
    </row>
    <row r="188" spans="1:7" ht="18" x14ac:dyDescent="0.25">
      <c r="A188" s="77"/>
      <c r="B188" s="73"/>
      <c r="C188" s="73"/>
      <c r="D188" s="73"/>
      <c r="E188" s="73"/>
      <c r="F188" s="73"/>
      <c r="G188" s="72"/>
    </row>
    <row r="189" spans="1:7" ht="18" x14ac:dyDescent="0.25">
      <c r="A189" s="73"/>
      <c r="B189" s="73"/>
      <c r="C189" s="73"/>
      <c r="D189" s="73"/>
      <c r="E189" s="73"/>
      <c r="F189" s="73"/>
      <c r="G189" s="72"/>
    </row>
    <row r="190" spans="1:7" ht="18" x14ac:dyDescent="0.25">
      <c r="A190" s="73"/>
      <c r="B190" s="73"/>
      <c r="C190" s="73"/>
      <c r="D190" s="73"/>
      <c r="E190" s="73"/>
      <c r="F190" s="73"/>
      <c r="G190" s="72"/>
    </row>
    <row r="191" spans="1:7" ht="18" x14ac:dyDescent="0.25">
      <c r="A191" s="73"/>
      <c r="B191" s="73"/>
      <c r="C191" s="73"/>
      <c r="D191" s="73"/>
      <c r="E191" s="73"/>
      <c r="F191" s="73"/>
      <c r="G191" s="72"/>
    </row>
    <row r="192" spans="1:7" ht="18" x14ac:dyDescent="0.25">
      <c r="A192" s="73"/>
      <c r="B192" s="73"/>
      <c r="C192" s="73"/>
      <c r="D192" s="73"/>
      <c r="E192" s="73"/>
      <c r="F192" s="73"/>
      <c r="G192" s="72"/>
    </row>
    <row r="193" spans="1:7" ht="18" x14ac:dyDescent="0.25">
      <c r="A193" s="73"/>
      <c r="B193" s="73"/>
      <c r="C193" s="73"/>
      <c r="D193" s="73"/>
      <c r="E193" s="73"/>
      <c r="F193" s="73"/>
      <c r="G193" s="72"/>
    </row>
    <row r="194" spans="1:7" ht="18" x14ac:dyDescent="0.25">
      <c r="A194" s="73"/>
      <c r="B194" s="73"/>
      <c r="C194" s="73"/>
      <c r="D194" s="73"/>
      <c r="E194" s="73"/>
      <c r="F194" s="73"/>
      <c r="G194" s="72"/>
    </row>
    <row r="195" spans="1:7" ht="18" x14ac:dyDescent="0.25">
      <c r="A195" s="73"/>
      <c r="B195" s="73"/>
      <c r="C195" s="73"/>
      <c r="D195" s="73"/>
      <c r="E195" s="73"/>
      <c r="F195" s="73"/>
      <c r="G195" s="72"/>
    </row>
    <row r="196" spans="1:7" ht="18" x14ac:dyDescent="0.25">
      <c r="A196" s="73"/>
      <c r="B196" s="73"/>
      <c r="C196" s="73"/>
      <c r="D196" s="73"/>
      <c r="E196" s="73"/>
      <c r="F196" s="73"/>
      <c r="G196" s="72"/>
    </row>
  </sheetData>
  <mergeCells count="5">
    <mergeCell ref="A1:G1"/>
    <mergeCell ref="A2:G2"/>
    <mergeCell ref="A3:G3"/>
    <mergeCell ref="A4:G4"/>
    <mergeCell ref="C6:F6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U185"/>
  <sheetViews>
    <sheetView topLeftCell="C172" zoomScale="90" zoomScaleNormal="90" workbookViewId="0">
      <selection activeCell="E185" sqref="E185"/>
    </sheetView>
  </sheetViews>
  <sheetFormatPr baseColWidth="10" defaultRowHeight="15" x14ac:dyDescent="0.25"/>
  <cols>
    <col min="1" max="1" width="9.7109375" style="11" customWidth="1"/>
    <col min="2" max="2" width="34.7109375" style="11" bestFit="1" customWidth="1"/>
    <col min="3" max="3" width="9.7109375" style="11" customWidth="1"/>
    <col min="4" max="4" width="34.7109375" bestFit="1" customWidth="1"/>
    <col min="5" max="9" width="16.28515625" bestFit="1" customWidth="1"/>
    <col min="10" max="10" width="2.85546875" customWidth="1"/>
    <col min="11" max="11" width="16.7109375" customWidth="1"/>
    <col min="12" max="12" width="21.85546875" customWidth="1"/>
    <col min="13" max="18" width="2.85546875" customWidth="1"/>
    <col min="19" max="19" width="17.85546875" bestFit="1" customWidth="1"/>
    <col min="20" max="20" width="15.140625" customWidth="1"/>
  </cols>
  <sheetData>
    <row r="3" spans="1:21" ht="30" x14ac:dyDescent="0.25">
      <c r="A3" s="62" t="s">
        <v>324</v>
      </c>
      <c r="B3" s="62" t="s">
        <v>324</v>
      </c>
      <c r="C3" s="65" t="s">
        <v>284</v>
      </c>
      <c r="D3" s="65" t="s">
        <v>283</v>
      </c>
      <c r="E3" s="66" t="s">
        <v>282</v>
      </c>
      <c r="F3" s="65" t="s">
        <v>281</v>
      </c>
      <c r="G3" s="65" t="s">
        <v>280</v>
      </c>
      <c r="H3" s="66" t="s">
        <v>279</v>
      </c>
      <c r="I3" s="66" t="s">
        <v>467</v>
      </c>
      <c r="J3" s="1"/>
      <c r="K3" s="1"/>
      <c r="L3" s="1"/>
      <c r="M3" s="1"/>
      <c r="N3" s="1"/>
      <c r="O3" s="1"/>
      <c r="P3" s="1"/>
      <c r="Q3" s="1"/>
      <c r="R3" s="1"/>
      <c r="S3" s="2"/>
    </row>
    <row r="4" spans="1:21" x14ac:dyDescent="0.25">
      <c r="A4" s="63" t="s">
        <v>278</v>
      </c>
      <c r="B4" s="64" t="s">
        <v>277</v>
      </c>
      <c r="C4" s="105" t="s">
        <v>278</v>
      </c>
      <c r="D4" s="106" t="s">
        <v>277</v>
      </c>
      <c r="E4" s="107">
        <v>4018652255.9000001</v>
      </c>
      <c r="F4" s="107">
        <v>7180000</v>
      </c>
      <c r="G4" s="107">
        <v>141308013.5</v>
      </c>
      <c r="H4" s="107">
        <v>3884524242.4000001</v>
      </c>
      <c r="I4" s="107">
        <v>3621311861.7199998</v>
      </c>
      <c r="J4" s="1"/>
      <c r="K4" s="1">
        <f>+E4+F4-G4</f>
        <v>3884524242.4000001</v>
      </c>
      <c r="L4" s="1">
        <f>+H4-K4</f>
        <v>0</v>
      </c>
      <c r="M4" s="1"/>
      <c r="N4" s="1"/>
      <c r="O4" s="1"/>
      <c r="P4" s="1"/>
      <c r="Q4" s="1"/>
      <c r="R4" s="1"/>
      <c r="S4" s="8" t="s">
        <v>29</v>
      </c>
      <c r="T4" t="s">
        <v>278</v>
      </c>
      <c r="U4" t="s">
        <v>277</v>
      </c>
    </row>
    <row r="5" spans="1:21" x14ac:dyDescent="0.25">
      <c r="A5" s="63" t="s">
        <v>276</v>
      </c>
      <c r="B5" s="64" t="s">
        <v>275</v>
      </c>
      <c r="C5" s="105" t="s">
        <v>276</v>
      </c>
      <c r="D5" s="106" t="s">
        <v>275</v>
      </c>
      <c r="E5" s="106">
        <v>0</v>
      </c>
      <c r="F5" s="106">
        <v>0</v>
      </c>
      <c r="G5" s="106">
        <v>0</v>
      </c>
      <c r="H5" s="106">
        <v>0</v>
      </c>
      <c r="I5" s="106">
        <v>0</v>
      </c>
      <c r="J5" s="1"/>
      <c r="K5" s="1">
        <f t="shared" ref="K5:K68" si="0">+E5+F5-G5</f>
        <v>0</v>
      </c>
      <c r="L5" s="1">
        <f t="shared" ref="L5:L68" si="1">+H5-K5</f>
        <v>0</v>
      </c>
      <c r="M5" s="1"/>
      <c r="N5" s="1"/>
      <c r="O5" s="1"/>
      <c r="P5" s="1"/>
      <c r="Q5" s="1"/>
      <c r="R5" s="1"/>
      <c r="S5" s="8" t="s">
        <v>29</v>
      </c>
      <c r="T5" t="s">
        <v>276</v>
      </c>
      <c r="U5" t="s">
        <v>275</v>
      </c>
    </row>
    <row r="6" spans="1:21" x14ac:dyDescent="0.25">
      <c r="A6" s="63" t="s">
        <v>274</v>
      </c>
      <c r="B6" s="64" t="s">
        <v>273</v>
      </c>
      <c r="C6" s="105" t="s">
        <v>274</v>
      </c>
      <c r="D6" s="106" t="s">
        <v>273</v>
      </c>
      <c r="E6" s="107">
        <v>216344484</v>
      </c>
      <c r="F6" s="106">
        <v>0</v>
      </c>
      <c r="G6" s="106">
        <v>0</v>
      </c>
      <c r="H6" s="107">
        <v>216344484</v>
      </c>
      <c r="I6" s="107">
        <v>148416794.77000001</v>
      </c>
      <c r="J6" s="1"/>
      <c r="K6" s="1">
        <f t="shared" si="0"/>
        <v>216344484</v>
      </c>
      <c r="L6" s="1">
        <f t="shared" si="1"/>
        <v>0</v>
      </c>
      <c r="M6" s="1"/>
      <c r="N6" s="1"/>
      <c r="O6" s="1"/>
      <c r="P6" s="1"/>
      <c r="Q6" s="1"/>
      <c r="R6" s="1"/>
      <c r="S6" s="8" t="s">
        <v>29</v>
      </c>
      <c r="T6" t="s">
        <v>274</v>
      </c>
      <c r="U6" t="s">
        <v>273</v>
      </c>
    </row>
    <row r="7" spans="1:21" x14ac:dyDescent="0.25">
      <c r="A7" s="63" t="s">
        <v>272</v>
      </c>
      <c r="B7" s="64" t="s">
        <v>271</v>
      </c>
      <c r="C7" s="105" t="s">
        <v>272</v>
      </c>
      <c r="D7" s="106" t="s">
        <v>271</v>
      </c>
      <c r="E7" s="107">
        <v>261920000</v>
      </c>
      <c r="F7" s="107">
        <v>12843813.960000001</v>
      </c>
      <c r="G7" s="106">
        <v>7110631.0099999998</v>
      </c>
      <c r="H7" s="107">
        <v>267653182.94999999</v>
      </c>
      <c r="I7" s="107">
        <v>149754614.09</v>
      </c>
      <c r="J7" s="1"/>
      <c r="K7" s="1">
        <f t="shared" si="0"/>
        <v>267653182.94999999</v>
      </c>
      <c r="L7" s="1">
        <f t="shared" si="1"/>
        <v>0</v>
      </c>
      <c r="M7" s="1"/>
      <c r="N7" s="1"/>
      <c r="O7" s="1"/>
      <c r="P7" s="1"/>
      <c r="Q7" s="1"/>
      <c r="R7" s="1"/>
      <c r="S7" s="8" t="s">
        <v>29</v>
      </c>
      <c r="T7" t="s">
        <v>272</v>
      </c>
      <c r="U7" t="s">
        <v>271</v>
      </c>
    </row>
    <row r="8" spans="1:21" x14ac:dyDescent="0.25">
      <c r="A8" s="63" t="s">
        <v>270</v>
      </c>
      <c r="B8" s="64" t="s">
        <v>269</v>
      </c>
      <c r="C8" s="105" t="s">
        <v>270</v>
      </c>
      <c r="D8" s="106" t="s">
        <v>269</v>
      </c>
      <c r="E8" s="107">
        <v>244400000</v>
      </c>
      <c r="F8" s="106">
        <v>31218760.780000001</v>
      </c>
      <c r="G8" s="106">
        <v>2500000</v>
      </c>
      <c r="H8" s="107">
        <v>273118760.77999997</v>
      </c>
      <c r="I8" s="107">
        <v>159803352.74000001</v>
      </c>
      <c r="J8" s="1"/>
      <c r="K8" s="1">
        <f t="shared" si="0"/>
        <v>273118760.77999997</v>
      </c>
      <c r="L8" s="1">
        <f t="shared" si="1"/>
        <v>0</v>
      </c>
      <c r="M8" s="1"/>
      <c r="N8" s="1"/>
      <c r="O8" s="1"/>
      <c r="P8" s="1"/>
      <c r="Q8" s="1"/>
      <c r="R8" s="1"/>
      <c r="S8" s="8" t="s">
        <v>29</v>
      </c>
      <c r="T8" t="s">
        <v>270</v>
      </c>
      <c r="U8" t="s">
        <v>269</v>
      </c>
    </row>
    <row r="9" spans="1:21" x14ac:dyDescent="0.25">
      <c r="A9" s="63" t="s">
        <v>268</v>
      </c>
      <c r="B9" s="64" t="s">
        <v>267</v>
      </c>
      <c r="C9" s="105" t="s">
        <v>268</v>
      </c>
      <c r="D9" s="106" t="s">
        <v>267</v>
      </c>
      <c r="E9" s="107">
        <v>28597600</v>
      </c>
      <c r="F9" s="107">
        <v>2877086.57</v>
      </c>
      <c r="G9" s="106">
        <v>0</v>
      </c>
      <c r="H9" s="107">
        <v>31474686.57</v>
      </c>
      <c r="I9" s="107">
        <v>6353410.9100000001</v>
      </c>
      <c r="J9" s="1"/>
      <c r="K9" s="1">
        <f t="shared" si="0"/>
        <v>31474686.57</v>
      </c>
      <c r="L9" s="1">
        <f t="shared" si="1"/>
        <v>0</v>
      </c>
      <c r="M9" s="1"/>
      <c r="N9" s="1"/>
      <c r="O9" s="1"/>
      <c r="P9" s="1"/>
      <c r="Q9" s="1"/>
      <c r="R9" s="1"/>
      <c r="S9" s="8" t="s">
        <v>29</v>
      </c>
      <c r="T9" t="s">
        <v>268</v>
      </c>
      <c r="U9" t="s">
        <v>267</v>
      </c>
    </row>
    <row r="10" spans="1:21" x14ac:dyDescent="0.25">
      <c r="A10" s="63" t="s">
        <v>266</v>
      </c>
      <c r="B10" s="64" t="s">
        <v>265</v>
      </c>
      <c r="C10" s="105" t="s">
        <v>266</v>
      </c>
      <c r="D10" s="106" t="s">
        <v>265</v>
      </c>
      <c r="E10" s="107">
        <v>41777775</v>
      </c>
      <c r="F10" s="106">
        <v>500000</v>
      </c>
      <c r="G10" s="106">
        <v>0</v>
      </c>
      <c r="H10" s="107">
        <v>42277775</v>
      </c>
      <c r="I10" s="107">
        <v>15176257.869999999</v>
      </c>
      <c r="J10" s="1"/>
      <c r="K10" s="1">
        <f t="shared" si="0"/>
        <v>42277775</v>
      </c>
      <c r="L10" s="1">
        <f t="shared" si="1"/>
        <v>0</v>
      </c>
      <c r="M10" s="1"/>
      <c r="N10" s="1"/>
      <c r="O10" s="1"/>
      <c r="P10" s="1"/>
      <c r="Q10" s="1"/>
      <c r="R10" s="1"/>
      <c r="S10" s="8" t="s">
        <v>29</v>
      </c>
      <c r="T10" t="s">
        <v>266</v>
      </c>
      <c r="U10" t="s">
        <v>265</v>
      </c>
    </row>
    <row r="11" spans="1:21" x14ac:dyDescent="0.25">
      <c r="A11" s="63" t="s">
        <v>264</v>
      </c>
      <c r="B11" s="64" t="s">
        <v>263</v>
      </c>
      <c r="C11" s="105" t="s">
        <v>264</v>
      </c>
      <c r="D11" s="106" t="s">
        <v>263</v>
      </c>
      <c r="E11" s="107">
        <v>550504151.61000001</v>
      </c>
      <c r="F11" s="106">
        <v>0</v>
      </c>
      <c r="G11" s="106">
        <v>0</v>
      </c>
      <c r="H11" s="107">
        <v>550504151.61000001</v>
      </c>
      <c r="I11" s="107">
        <v>540640305.75</v>
      </c>
      <c r="J11" s="1"/>
      <c r="K11" s="1">
        <f t="shared" si="0"/>
        <v>550504151.61000001</v>
      </c>
      <c r="L11" s="1">
        <f t="shared" si="1"/>
        <v>0</v>
      </c>
      <c r="M11" s="1"/>
      <c r="N11" s="1"/>
      <c r="O11" s="1"/>
      <c r="P11" s="1"/>
      <c r="Q11" s="1"/>
      <c r="R11" s="1"/>
      <c r="S11" s="8" t="s">
        <v>29</v>
      </c>
      <c r="T11" t="s">
        <v>264</v>
      </c>
      <c r="U11" t="s">
        <v>263</v>
      </c>
    </row>
    <row r="12" spans="1:21" x14ac:dyDescent="0.25">
      <c r="A12" s="63" t="s">
        <v>262</v>
      </c>
      <c r="B12" s="64" t="s">
        <v>261</v>
      </c>
      <c r="C12" s="105" t="s">
        <v>262</v>
      </c>
      <c r="D12" s="106" t="s">
        <v>261</v>
      </c>
      <c r="E12" s="107">
        <v>1901931339.75</v>
      </c>
      <c r="F12" s="107">
        <v>1010000</v>
      </c>
      <c r="G12" s="106">
        <v>83000000</v>
      </c>
      <c r="H12" s="107">
        <v>1819941339.75</v>
      </c>
      <c r="I12" s="107">
        <v>1451809382.98</v>
      </c>
      <c r="J12" s="1"/>
      <c r="K12" s="1">
        <f t="shared" si="0"/>
        <v>1819941339.75</v>
      </c>
      <c r="L12" s="1">
        <f t="shared" si="1"/>
        <v>0</v>
      </c>
      <c r="M12" s="1"/>
      <c r="N12" s="1"/>
      <c r="O12" s="1"/>
      <c r="P12" s="1"/>
      <c r="Q12" s="1"/>
      <c r="R12" s="1"/>
      <c r="S12" s="8" t="s">
        <v>29</v>
      </c>
      <c r="T12" t="s">
        <v>262</v>
      </c>
      <c r="U12" t="s">
        <v>261</v>
      </c>
    </row>
    <row r="13" spans="1:21" x14ac:dyDescent="0.25">
      <c r="A13" s="63" t="s">
        <v>260</v>
      </c>
      <c r="B13" s="64" t="s">
        <v>259</v>
      </c>
      <c r="C13" s="105" t="s">
        <v>260</v>
      </c>
      <c r="D13" s="106" t="s">
        <v>259</v>
      </c>
      <c r="E13" s="107">
        <v>663894260</v>
      </c>
      <c r="F13" s="107">
        <v>17500000</v>
      </c>
      <c r="G13" s="106">
        <v>4470000</v>
      </c>
      <c r="H13" s="107">
        <v>676924260</v>
      </c>
      <c r="I13" s="107">
        <v>617808449.49000001</v>
      </c>
      <c r="J13" s="1"/>
      <c r="K13" s="1">
        <f t="shared" si="0"/>
        <v>676924260</v>
      </c>
      <c r="L13" s="1">
        <f t="shared" si="1"/>
        <v>0</v>
      </c>
      <c r="M13" s="1"/>
      <c r="N13" s="1"/>
      <c r="O13" s="1"/>
      <c r="P13" s="1"/>
      <c r="Q13" s="1"/>
      <c r="R13" s="1"/>
      <c r="S13" s="8" t="s">
        <v>29</v>
      </c>
      <c r="T13" t="s">
        <v>260</v>
      </c>
      <c r="U13" t="s">
        <v>259</v>
      </c>
    </row>
    <row r="14" spans="1:21" x14ac:dyDescent="0.25">
      <c r="A14" s="63" t="s">
        <v>258</v>
      </c>
      <c r="B14" s="64" t="s">
        <v>257</v>
      </c>
      <c r="C14" s="105" t="s">
        <v>258</v>
      </c>
      <c r="D14" s="106" t="s">
        <v>257</v>
      </c>
      <c r="E14" s="107">
        <v>684236861.87</v>
      </c>
      <c r="F14" s="107">
        <v>3961265.34</v>
      </c>
      <c r="G14" s="106">
        <v>0</v>
      </c>
      <c r="H14" s="107">
        <v>688198127.21000004</v>
      </c>
      <c r="I14" s="107">
        <v>576055232.01999998</v>
      </c>
      <c r="J14" s="1"/>
      <c r="K14" s="1">
        <f t="shared" si="0"/>
        <v>688198127.21000004</v>
      </c>
      <c r="L14" s="1">
        <f t="shared" si="1"/>
        <v>0</v>
      </c>
      <c r="M14" s="1"/>
      <c r="N14" s="1"/>
      <c r="O14" s="1"/>
      <c r="P14" s="1"/>
      <c r="Q14" s="1"/>
      <c r="R14" s="1"/>
      <c r="S14" s="8" t="s">
        <v>29</v>
      </c>
      <c r="T14" t="s">
        <v>258</v>
      </c>
      <c r="U14" t="s">
        <v>257</v>
      </c>
    </row>
    <row r="15" spans="1:21" x14ac:dyDescent="0.25">
      <c r="A15" s="63" t="s">
        <v>256</v>
      </c>
      <c r="B15" s="64" t="s">
        <v>255</v>
      </c>
      <c r="C15" s="105" t="s">
        <v>256</v>
      </c>
      <c r="D15" s="106" t="s">
        <v>255</v>
      </c>
      <c r="E15" s="107">
        <v>578763701.48000002</v>
      </c>
      <c r="F15" s="107">
        <v>249999</v>
      </c>
      <c r="G15" s="107">
        <v>20027196.48</v>
      </c>
      <c r="H15" s="107">
        <v>558986504</v>
      </c>
      <c r="I15" s="107">
        <v>510002566.83999997</v>
      </c>
      <c r="J15" s="1"/>
      <c r="K15" s="1">
        <f t="shared" si="0"/>
        <v>558986504</v>
      </c>
      <c r="L15" s="1">
        <f t="shared" si="1"/>
        <v>0</v>
      </c>
      <c r="M15" s="1"/>
      <c r="N15" s="1"/>
      <c r="O15" s="1"/>
      <c r="P15" s="1"/>
      <c r="Q15" s="1"/>
      <c r="R15" s="1"/>
      <c r="S15" s="8" t="s">
        <v>29</v>
      </c>
      <c r="T15" t="s">
        <v>256</v>
      </c>
      <c r="U15" t="s">
        <v>255</v>
      </c>
    </row>
    <row r="16" spans="1:21" x14ac:dyDescent="0.25">
      <c r="A16" s="63" t="s">
        <v>254</v>
      </c>
      <c r="B16" s="64" t="s">
        <v>253</v>
      </c>
      <c r="C16" s="105" t="s">
        <v>254</v>
      </c>
      <c r="D16" s="106" t="s">
        <v>253</v>
      </c>
      <c r="E16" s="107">
        <v>254593770</v>
      </c>
      <c r="F16" s="107">
        <v>1282000</v>
      </c>
      <c r="G16" s="106">
        <v>4100000</v>
      </c>
      <c r="H16" s="107">
        <v>251775770</v>
      </c>
      <c r="I16" s="107">
        <v>182306361.90000001</v>
      </c>
      <c r="J16" s="1"/>
      <c r="K16" s="1">
        <f t="shared" si="0"/>
        <v>251775770</v>
      </c>
      <c r="L16" s="1">
        <f t="shared" si="1"/>
        <v>0</v>
      </c>
      <c r="M16" s="1"/>
      <c r="N16" s="1"/>
      <c r="O16" s="1"/>
      <c r="P16" s="1"/>
      <c r="Q16" s="1"/>
      <c r="R16" s="1"/>
      <c r="S16" s="8" t="s">
        <v>29</v>
      </c>
      <c r="T16" t="s">
        <v>254</v>
      </c>
      <c r="U16" t="s">
        <v>253</v>
      </c>
    </row>
    <row r="17" spans="1:21" x14ac:dyDescent="0.25">
      <c r="A17" s="63" t="s">
        <v>252</v>
      </c>
      <c r="B17" s="64" t="s">
        <v>251</v>
      </c>
      <c r="C17" s="105" t="s">
        <v>252</v>
      </c>
      <c r="D17" s="106" t="s">
        <v>251</v>
      </c>
      <c r="E17" s="107">
        <v>759505954.72000003</v>
      </c>
      <c r="F17" s="107">
        <v>7897517.3399999999</v>
      </c>
      <c r="G17" s="106">
        <v>6000000</v>
      </c>
      <c r="H17" s="107">
        <v>761403472.06000006</v>
      </c>
      <c r="I17" s="107">
        <v>644990879.38</v>
      </c>
      <c r="J17" s="1"/>
      <c r="K17" s="1">
        <f t="shared" si="0"/>
        <v>761403472.06000006</v>
      </c>
      <c r="L17" s="1">
        <f t="shared" si="1"/>
        <v>0</v>
      </c>
      <c r="M17" s="1"/>
      <c r="N17" s="1"/>
      <c r="O17" s="1"/>
      <c r="P17" s="1"/>
      <c r="Q17" s="1"/>
      <c r="R17" s="1"/>
      <c r="S17" s="8" t="s">
        <v>29</v>
      </c>
      <c r="T17" t="s">
        <v>252</v>
      </c>
      <c r="U17" t="s">
        <v>251</v>
      </c>
    </row>
    <row r="18" spans="1:21" x14ac:dyDescent="0.25">
      <c r="A18" s="63" t="s">
        <v>250</v>
      </c>
      <c r="B18" s="64" t="s">
        <v>249</v>
      </c>
      <c r="C18" s="105" t="s">
        <v>250</v>
      </c>
      <c r="D18" s="106" t="s">
        <v>249</v>
      </c>
      <c r="E18" s="107">
        <v>41054375.920000002</v>
      </c>
      <c r="F18" s="107">
        <v>347703.64</v>
      </c>
      <c r="G18" s="106">
        <v>0</v>
      </c>
      <c r="H18" s="107">
        <v>41402079.560000002</v>
      </c>
      <c r="I18" s="107">
        <v>34849890.539999999</v>
      </c>
      <c r="J18" s="1"/>
      <c r="K18" s="1">
        <f t="shared" si="0"/>
        <v>41402079.560000002</v>
      </c>
      <c r="L18" s="1">
        <f t="shared" si="1"/>
        <v>0</v>
      </c>
      <c r="M18" s="1"/>
      <c r="N18" s="1"/>
      <c r="O18" s="1"/>
      <c r="P18" s="1"/>
      <c r="Q18" s="1"/>
      <c r="R18" s="1"/>
      <c r="S18" s="8" t="s">
        <v>29</v>
      </c>
      <c r="T18" t="s">
        <v>250</v>
      </c>
      <c r="U18" t="s">
        <v>249</v>
      </c>
    </row>
    <row r="19" spans="1:21" x14ac:dyDescent="0.25">
      <c r="A19" s="63" t="s">
        <v>248</v>
      </c>
      <c r="B19" s="64" t="s">
        <v>247</v>
      </c>
      <c r="C19" s="105" t="s">
        <v>248</v>
      </c>
      <c r="D19" s="106" t="s">
        <v>247</v>
      </c>
      <c r="E19" s="107">
        <v>417933546.95999998</v>
      </c>
      <c r="F19" s="107">
        <v>3531284.86</v>
      </c>
      <c r="G19" s="106">
        <v>0</v>
      </c>
      <c r="H19" s="107">
        <v>421464831.81999999</v>
      </c>
      <c r="I19" s="107">
        <v>355033384.25</v>
      </c>
      <c r="J19" s="1"/>
      <c r="K19" s="1">
        <f t="shared" si="0"/>
        <v>421464831.81999999</v>
      </c>
      <c r="L19" s="1">
        <f t="shared" si="1"/>
        <v>0</v>
      </c>
      <c r="M19" s="1"/>
      <c r="N19" s="1"/>
      <c r="O19" s="1"/>
      <c r="P19" s="1"/>
      <c r="Q19" s="1"/>
      <c r="R19" s="1"/>
      <c r="S19" s="8" t="s">
        <v>29</v>
      </c>
      <c r="T19" t="s">
        <v>248</v>
      </c>
      <c r="U19" t="s">
        <v>247</v>
      </c>
    </row>
    <row r="20" spans="1:21" x14ac:dyDescent="0.25">
      <c r="A20" s="63" t="s">
        <v>246</v>
      </c>
      <c r="B20" s="64" t="s">
        <v>245</v>
      </c>
      <c r="C20" s="105" t="s">
        <v>246</v>
      </c>
      <c r="D20" s="106" t="s">
        <v>245</v>
      </c>
      <c r="E20" s="107">
        <v>123163127.79000001</v>
      </c>
      <c r="F20" s="107">
        <v>38695869.460000001</v>
      </c>
      <c r="G20" s="106">
        <v>0</v>
      </c>
      <c r="H20" s="107">
        <v>161858997.25</v>
      </c>
      <c r="I20" s="107">
        <v>122833760.33</v>
      </c>
      <c r="J20" s="1"/>
      <c r="K20" s="1">
        <f t="shared" si="0"/>
        <v>161858997.25</v>
      </c>
      <c r="L20" s="1">
        <f t="shared" si="1"/>
        <v>0</v>
      </c>
      <c r="M20" s="1"/>
      <c r="N20" s="1"/>
      <c r="O20" s="1"/>
      <c r="P20" s="1"/>
      <c r="Q20" s="1"/>
      <c r="R20" s="1"/>
      <c r="S20" s="8" t="s">
        <v>29</v>
      </c>
      <c r="T20" t="s">
        <v>246</v>
      </c>
      <c r="U20" t="s">
        <v>245</v>
      </c>
    </row>
    <row r="21" spans="1:21" x14ac:dyDescent="0.25">
      <c r="A21" s="63" t="s">
        <v>244</v>
      </c>
      <c r="B21" s="64" t="s">
        <v>243</v>
      </c>
      <c r="C21" s="105" t="s">
        <v>244</v>
      </c>
      <c r="D21" s="106" t="s">
        <v>243</v>
      </c>
      <c r="E21" s="107">
        <v>246326255.59</v>
      </c>
      <c r="F21" s="107">
        <v>2041221.82</v>
      </c>
      <c r="G21" s="106">
        <v>37607758.520000003</v>
      </c>
      <c r="H21" s="107">
        <v>210759718.88999999</v>
      </c>
      <c r="I21" s="107">
        <v>191299026.34999999</v>
      </c>
      <c r="J21" s="1"/>
      <c r="K21" s="1">
        <f t="shared" si="0"/>
        <v>210759718.88999999</v>
      </c>
      <c r="L21" s="1">
        <f t="shared" si="1"/>
        <v>0</v>
      </c>
      <c r="M21" s="1"/>
      <c r="N21" s="1"/>
      <c r="O21" s="1"/>
      <c r="P21" s="1"/>
      <c r="Q21" s="1"/>
      <c r="R21" s="1"/>
      <c r="S21" s="8" t="s">
        <v>29</v>
      </c>
      <c r="T21" t="s">
        <v>244</v>
      </c>
      <c r="U21" t="s">
        <v>243</v>
      </c>
    </row>
    <row r="22" spans="1:21" x14ac:dyDescent="0.25">
      <c r="A22" s="63" t="s">
        <v>242</v>
      </c>
      <c r="B22" s="64" t="s">
        <v>241</v>
      </c>
      <c r="C22" s="105" t="s">
        <v>242</v>
      </c>
      <c r="D22" s="106" t="s">
        <v>241</v>
      </c>
      <c r="E22" s="107">
        <v>392186819.5</v>
      </c>
      <c r="F22" s="107">
        <v>2377036.44</v>
      </c>
      <c r="G22" s="106">
        <v>72000000</v>
      </c>
      <c r="H22" s="107">
        <v>322563855.94</v>
      </c>
      <c r="I22" s="107">
        <v>186630489.02000001</v>
      </c>
      <c r="J22" s="1"/>
      <c r="K22" s="1">
        <f t="shared" si="0"/>
        <v>322563855.94</v>
      </c>
      <c r="L22" s="1">
        <f t="shared" si="1"/>
        <v>0</v>
      </c>
      <c r="M22" s="1"/>
      <c r="N22" s="1"/>
      <c r="O22" s="1"/>
      <c r="P22" s="1"/>
      <c r="Q22" s="1"/>
      <c r="R22" s="1"/>
      <c r="S22" s="8" t="s">
        <v>29</v>
      </c>
      <c r="T22" t="s">
        <v>242</v>
      </c>
      <c r="U22" t="s">
        <v>241</v>
      </c>
    </row>
    <row r="23" spans="1:21" x14ac:dyDescent="0.25">
      <c r="A23" s="63" t="s">
        <v>240</v>
      </c>
      <c r="B23" s="64" t="s">
        <v>239</v>
      </c>
      <c r="C23" s="105" t="s">
        <v>240</v>
      </c>
      <c r="D23" s="106" t="s">
        <v>239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"/>
      <c r="K23" s="1">
        <f t="shared" si="0"/>
        <v>0</v>
      </c>
      <c r="L23" s="1">
        <f t="shared" si="1"/>
        <v>0</v>
      </c>
      <c r="M23" s="1"/>
      <c r="N23" s="1"/>
      <c r="O23" s="1"/>
      <c r="P23" s="1"/>
      <c r="Q23" s="1"/>
      <c r="R23" s="1"/>
      <c r="S23" s="8" t="s">
        <v>29</v>
      </c>
      <c r="T23" t="s">
        <v>240</v>
      </c>
      <c r="U23" t="s">
        <v>239</v>
      </c>
    </row>
    <row r="24" spans="1:21" x14ac:dyDescent="0.25">
      <c r="A24" s="63" t="s">
        <v>238</v>
      </c>
      <c r="B24" s="64" t="s">
        <v>237</v>
      </c>
      <c r="C24" s="105" t="s">
        <v>238</v>
      </c>
      <c r="D24" s="106" t="s">
        <v>237</v>
      </c>
      <c r="E24" s="107">
        <v>418500000</v>
      </c>
      <c r="F24" s="107">
        <v>45386738</v>
      </c>
      <c r="G24" s="107">
        <v>25000000</v>
      </c>
      <c r="H24" s="107">
        <v>438886738</v>
      </c>
      <c r="I24" s="107">
        <v>298638732.95999998</v>
      </c>
      <c r="J24" s="1"/>
      <c r="K24" s="1">
        <f t="shared" si="0"/>
        <v>438886738</v>
      </c>
      <c r="L24" s="1">
        <f t="shared" si="1"/>
        <v>0</v>
      </c>
      <c r="M24" s="1"/>
      <c r="N24" s="1"/>
      <c r="O24" s="1"/>
      <c r="P24" s="1"/>
      <c r="Q24" s="1"/>
      <c r="R24" s="1"/>
      <c r="S24" s="8" t="s">
        <v>29</v>
      </c>
      <c r="T24" t="s">
        <v>238</v>
      </c>
      <c r="U24" t="s">
        <v>237</v>
      </c>
    </row>
    <row r="25" spans="1:21" x14ac:dyDescent="0.25">
      <c r="A25" s="63" t="s">
        <v>236</v>
      </c>
      <c r="B25" s="64" t="s">
        <v>235</v>
      </c>
      <c r="C25" s="105" t="s">
        <v>236</v>
      </c>
      <c r="D25" s="106" t="s">
        <v>235</v>
      </c>
      <c r="E25" s="107">
        <v>82500000</v>
      </c>
      <c r="F25" s="107">
        <v>238235272.47</v>
      </c>
      <c r="G25" s="106">
        <v>1700000</v>
      </c>
      <c r="H25" s="107">
        <v>319035272.47000003</v>
      </c>
      <c r="I25" s="107">
        <v>57333593.630000003</v>
      </c>
      <c r="J25" s="1"/>
      <c r="K25" s="1">
        <f t="shared" si="0"/>
        <v>319035272.47000003</v>
      </c>
      <c r="L25" s="1">
        <f t="shared" si="1"/>
        <v>0</v>
      </c>
      <c r="M25" s="1"/>
      <c r="N25" s="1"/>
      <c r="O25" s="1"/>
      <c r="P25" s="1"/>
      <c r="Q25" s="1"/>
      <c r="R25" s="1"/>
      <c r="S25" s="8" t="s">
        <v>29</v>
      </c>
      <c r="T25" t="s">
        <v>236</v>
      </c>
      <c r="U25" t="s">
        <v>235</v>
      </c>
    </row>
    <row r="26" spans="1:21" x14ac:dyDescent="0.25">
      <c r="A26" s="63" t="s">
        <v>234</v>
      </c>
      <c r="B26" s="64" t="s">
        <v>233</v>
      </c>
      <c r="C26" s="105" t="s">
        <v>234</v>
      </c>
      <c r="D26" s="106" t="s">
        <v>233</v>
      </c>
      <c r="E26" s="106">
        <v>23000000</v>
      </c>
      <c r="F26" s="106">
        <v>5000000</v>
      </c>
      <c r="G26" s="106">
        <v>0</v>
      </c>
      <c r="H26" s="106">
        <v>28000000</v>
      </c>
      <c r="I26" s="106">
        <v>732402</v>
      </c>
      <c r="J26" s="1"/>
      <c r="K26" s="1">
        <f t="shared" si="0"/>
        <v>28000000</v>
      </c>
      <c r="L26" s="1">
        <f t="shared" si="1"/>
        <v>0</v>
      </c>
      <c r="M26" s="1"/>
      <c r="N26" s="1"/>
      <c r="O26" s="1"/>
      <c r="P26" s="1"/>
      <c r="Q26" s="1"/>
      <c r="R26" s="1"/>
      <c r="S26" s="8" t="s">
        <v>29</v>
      </c>
      <c r="T26" t="s">
        <v>234</v>
      </c>
      <c r="U26" t="s">
        <v>233</v>
      </c>
    </row>
    <row r="27" spans="1:21" x14ac:dyDescent="0.25">
      <c r="A27" s="63" t="s">
        <v>232</v>
      </c>
      <c r="B27" s="64" t="s">
        <v>231</v>
      </c>
      <c r="C27" s="105" t="s">
        <v>232</v>
      </c>
      <c r="D27" s="106" t="s">
        <v>516</v>
      </c>
      <c r="E27" s="106">
        <v>7282500</v>
      </c>
      <c r="F27" s="107">
        <v>400000</v>
      </c>
      <c r="G27" s="106">
        <v>0</v>
      </c>
      <c r="H27" s="106">
        <v>7682500</v>
      </c>
      <c r="I27" s="106">
        <v>1648000</v>
      </c>
      <c r="J27" s="1"/>
      <c r="K27" s="1">
        <f t="shared" si="0"/>
        <v>7682500</v>
      </c>
      <c r="L27" s="1">
        <f t="shared" si="1"/>
        <v>0</v>
      </c>
      <c r="M27" s="1"/>
      <c r="N27" s="1"/>
      <c r="O27" s="1"/>
      <c r="P27" s="1"/>
      <c r="Q27" s="1"/>
      <c r="R27" s="1"/>
      <c r="S27" s="8" t="s">
        <v>29</v>
      </c>
      <c r="T27" t="s">
        <v>232</v>
      </c>
      <c r="U27" t="s">
        <v>516</v>
      </c>
    </row>
    <row r="28" spans="1:21" x14ac:dyDescent="0.25">
      <c r="A28" t="s">
        <v>470</v>
      </c>
      <c r="B28"/>
      <c r="C28" s="105" t="s">
        <v>470</v>
      </c>
      <c r="D28" s="106"/>
      <c r="E28" s="106">
        <v>0</v>
      </c>
      <c r="F28" s="107">
        <v>0</v>
      </c>
      <c r="G28" s="106">
        <v>0</v>
      </c>
      <c r="H28" s="106">
        <v>0</v>
      </c>
      <c r="I28" s="106">
        <v>0</v>
      </c>
      <c r="J28" s="1"/>
      <c r="K28" s="1">
        <f t="shared" si="0"/>
        <v>0</v>
      </c>
      <c r="L28" s="1">
        <f t="shared" si="1"/>
        <v>0</v>
      </c>
      <c r="M28" s="1"/>
      <c r="N28" s="1"/>
      <c r="O28" s="1"/>
      <c r="P28" s="1"/>
      <c r="Q28" s="1"/>
      <c r="R28" s="1"/>
      <c r="S28" s="8" t="s">
        <v>29</v>
      </c>
      <c r="T28" t="s">
        <v>470</v>
      </c>
    </row>
    <row r="29" spans="1:21" x14ac:dyDescent="0.25">
      <c r="A29" s="63" t="s">
        <v>230</v>
      </c>
      <c r="B29" s="64" t="s">
        <v>229</v>
      </c>
      <c r="C29" s="105" t="s">
        <v>230</v>
      </c>
      <c r="D29" s="106" t="s">
        <v>229</v>
      </c>
      <c r="E29" s="106">
        <v>46000000</v>
      </c>
      <c r="F29" s="106">
        <v>0</v>
      </c>
      <c r="G29" s="106">
        <v>0</v>
      </c>
      <c r="H29" s="106">
        <v>46000000</v>
      </c>
      <c r="I29" s="106">
        <v>4744120</v>
      </c>
      <c r="J29" s="1"/>
      <c r="K29" s="1">
        <f t="shared" si="0"/>
        <v>46000000</v>
      </c>
      <c r="L29" s="1">
        <f t="shared" si="1"/>
        <v>0</v>
      </c>
      <c r="M29" s="1"/>
      <c r="N29" s="1"/>
      <c r="O29" s="1"/>
      <c r="P29" s="1"/>
      <c r="Q29" s="1"/>
      <c r="R29" s="1"/>
      <c r="S29" s="8" t="s">
        <v>29</v>
      </c>
      <c r="T29" t="s">
        <v>230</v>
      </c>
      <c r="U29" t="s">
        <v>229</v>
      </c>
    </row>
    <row r="30" spans="1:21" x14ac:dyDescent="0.25">
      <c r="A30" s="63" t="s">
        <v>228</v>
      </c>
      <c r="B30" s="64" t="s">
        <v>227</v>
      </c>
      <c r="C30" s="105" t="s">
        <v>228</v>
      </c>
      <c r="D30" s="106" t="s">
        <v>227</v>
      </c>
      <c r="E30" s="107">
        <v>9000000</v>
      </c>
      <c r="F30" s="106">
        <v>1800000</v>
      </c>
      <c r="G30" s="106">
        <v>0</v>
      </c>
      <c r="H30" s="107">
        <v>10800000</v>
      </c>
      <c r="I30" s="107">
        <v>815900.9</v>
      </c>
      <c r="J30" s="1"/>
      <c r="K30" s="1">
        <f t="shared" si="0"/>
        <v>10800000</v>
      </c>
      <c r="L30" s="1">
        <f t="shared" si="1"/>
        <v>0</v>
      </c>
      <c r="M30" s="1"/>
      <c r="N30" s="1"/>
      <c r="O30" s="1"/>
      <c r="P30" s="1"/>
      <c r="Q30" s="1"/>
      <c r="R30" s="1"/>
      <c r="S30" s="8" t="s">
        <v>29</v>
      </c>
      <c r="T30" t="s">
        <v>228</v>
      </c>
      <c r="U30" t="s">
        <v>227</v>
      </c>
    </row>
    <row r="31" spans="1:21" x14ac:dyDescent="0.25">
      <c r="A31" s="63" t="s">
        <v>226</v>
      </c>
      <c r="B31" s="64" t="s">
        <v>225</v>
      </c>
      <c r="C31" s="105" t="s">
        <v>226</v>
      </c>
      <c r="D31" s="106" t="s">
        <v>225</v>
      </c>
      <c r="E31" s="107">
        <v>405200000</v>
      </c>
      <c r="F31" s="106">
        <v>137000000</v>
      </c>
      <c r="G31" s="107">
        <v>53525346.100000001</v>
      </c>
      <c r="H31" s="107">
        <v>488674653.89999998</v>
      </c>
      <c r="I31" s="107">
        <v>359352840</v>
      </c>
      <c r="J31" s="1"/>
      <c r="K31" s="1">
        <f t="shared" si="0"/>
        <v>488674653.89999998</v>
      </c>
      <c r="L31" s="1">
        <f t="shared" si="1"/>
        <v>0</v>
      </c>
      <c r="M31" s="1"/>
      <c r="N31" s="1"/>
      <c r="O31" s="1"/>
      <c r="P31" s="1"/>
      <c r="Q31" s="1"/>
      <c r="R31" s="1"/>
      <c r="S31" s="8" t="s">
        <v>29</v>
      </c>
      <c r="T31" t="s">
        <v>226</v>
      </c>
      <c r="U31" t="s">
        <v>225</v>
      </c>
    </row>
    <row r="32" spans="1:21" x14ac:dyDescent="0.25">
      <c r="A32" s="63" t="s">
        <v>224</v>
      </c>
      <c r="B32" s="64" t="s">
        <v>223</v>
      </c>
      <c r="C32" s="105" t="s">
        <v>224</v>
      </c>
      <c r="D32" s="106" t="s">
        <v>223</v>
      </c>
      <c r="E32" s="107">
        <v>104500</v>
      </c>
      <c r="F32" s="106">
        <v>0</v>
      </c>
      <c r="G32" s="106">
        <v>0</v>
      </c>
      <c r="H32" s="107">
        <v>104500</v>
      </c>
      <c r="I32" s="107">
        <v>33500</v>
      </c>
      <c r="J32" s="1"/>
      <c r="K32" s="1">
        <f t="shared" si="0"/>
        <v>104500</v>
      </c>
      <c r="L32" s="1">
        <f t="shared" si="1"/>
        <v>0</v>
      </c>
      <c r="M32" s="1"/>
      <c r="N32" s="1"/>
      <c r="O32" s="1"/>
      <c r="P32" s="1"/>
      <c r="Q32" s="1"/>
      <c r="R32" s="1"/>
      <c r="S32" s="8" t="s">
        <v>29</v>
      </c>
      <c r="T32" t="s">
        <v>224</v>
      </c>
      <c r="U32" t="s">
        <v>223</v>
      </c>
    </row>
    <row r="33" spans="1:21" x14ac:dyDescent="0.25">
      <c r="A33" s="63" t="s">
        <v>222</v>
      </c>
      <c r="B33" s="64" t="s">
        <v>221</v>
      </c>
      <c r="C33" s="105" t="s">
        <v>222</v>
      </c>
      <c r="D33" s="106" t="s">
        <v>538</v>
      </c>
      <c r="E33" s="107">
        <v>79000000</v>
      </c>
      <c r="F33" s="107">
        <v>32200000</v>
      </c>
      <c r="G33" s="106">
        <v>0</v>
      </c>
      <c r="H33" s="107">
        <v>111200000</v>
      </c>
      <c r="I33" s="107">
        <v>82384208.120000005</v>
      </c>
      <c r="J33" s="1"/>
      <c r="K33" s="1">
        <f t="shared" si="0"/>
        <v>111200000</v>
      </c>
      <c r="L33" s="1">
        <f t="shared" si="1"/>
        <v>0</v>
      </c>
      <c r="M33" s="1"/>
      <c r="N33" s="1"/>
      <c r="O33" s="1"/>
      <c r="P33" s="1"/>
      <c r="Q33" s="1"/>
      <c r="R33" s="1"/>
      <c r="S33" s="8" t="s">
        <v>29</v>
      </c>
      <c r="T33" t="s">
        <v>222</v>
      </c>
      <c r="U33" t="s">
        <v>538</v>
      </c>
    </row>
    <row r="34" spans="1:21" x14ac:dyDescent="0.25">
      <c r="A34" s="63" t="s">
        <v>220</v>
      </c>
      <c r="B34" s="64" t="s">
        <v>219</v>
      </c>
      <c r="C34" s="105" t="s">
        <v>220</v>
      </c>
      <c r="D34" s="106" t="s">
        <v>219</v>
      </c>
      <c r="E34" s="106">
        <v>0</v>
      </c>
      <c r="F34" s="106">
        <v>0</v>
      </c>
      <c r="G34" s="106">
        <v>0</v>
      </c>
      <c r="H34" s="106">
        <v>0</v>
      </c>
      <c r="I34" s="106">
        <v>0</v>
      </c>
      <c r="J34" s="1"/>
      <c r="K34" s="1">
        <f t="shared" si="0"/>
        <v>0</v>
      </c>
      <c r="L34" s="1">
        <f t="shared" si="1"/>
        <v>0</v>
      </c>
      <c r="M34" s="1"/>
      <c r="N34" s="1"/>
      <c r="O34" s="1"/>
      <c r="P34" s="1"/>
      <c r="Q34" s="1"/>
      <c r="R34" s="1"/>
      <c r="S34" s="8" t="s">
        <v>29</v>
      </c>
      <c r="T34" t="s">
        <v>220</v>
      </c>
      <c r="U34" t="s">
        <v>219</v>
      </c>
    </row>
    <row r="35" spans="1:21" x14ac:dyDescent="0.25">
      <c r="A35" s="63" t="s">
        <v>218</v>
      </c>
      <c r="B35" s="64" t="s">
        <v>217</v>
      </c>
      <c r="C35" s="105" t="s">
        <v>218</v>
      </c>
      <c r="D35" s="106" t="s">
        <v>217</v>
      </c>
      <c r="E35" s="107">
        <v>55765000</v>
      </c>
      <c r="F35" s="107">
        <v>21707000</v>
      </c>
      <c r="G35" s="106">
        <v>7115000</v>
      </c>
      <c r="H35" s="107">
        <v>70357000</v>
      </c>
      <c r="I35" s="107">
        <v>29629331</v>
      </c>
      <c r="J35" s="1"/>
      <c r="K35" s="1">
        <f t="shared" si="0"/>
        <v>70357000</v>
      </c>
      <c r="L35" s="1">
        <f t="shared" si="1"/>
        <v>0</v>
      </c>
      <c r="M35" s="1"/>
      <c r="N35" s="1"/>
      <c r="O35" s="1"/>
      <c r="P35" s="1"/>
      <c r="Q35" s="1"/>
      <c r="R35" s="1"/>
      <c r="S35" s="8" t="s">
        <v>29</v>
      </c>
      <c r="T35" t="s">
        <v>218</v>
      </c>
      <c r="U35" t="s">
        <v>217</v>
      </c>
    </row>
    <row r="36" spans="1:21" x14ac:dyDescent="0.25">
      <c r="A36" s="63" t="s">
        <v>216</v>
      </c>
      <c r="B36" s="64" t="s">
        <v>215</v>
      </c>
      <c r="C36" s="105" t="s">
        <v>216</v>
      </c>
      <c r="D36" s="106" t="s">
        <v>215</v>
      </c>
      <c r="E36" s="107">
        <v>35050000</v>
      </c>
      <c r="F36" s="107">
        <v>11308000</v>
      </c>
      <c r="G36" s="107">
        <v>2700000</v>
      </c>
      <c r="H36" s="107">
        <v>43658000</v>
      </c>
      <c r="I36" s="107">
        <v>17215189</v>
      </c>
      <c r="J36" s="1"/>
      <c r="K36" s="1">
        <f t="shared" si="0"/>
        <v>43658000</v>
      </c>
      <c r="L36" s="1">
        <f t="shared" si="1"/>
        <v>0</v>
      </c>
      <c r="M36" s="1"/>
      <c r="N36" s="1"/>
      <c r="O36" s="1"/>
      <c r="P36" s="1"/>
      <c r="Q36" s="1"/>
      <c r="R36" s="1"/>
      <c r="S36" s="8" t="s">
        <v>29</v>
      </c>
      <c r="T36" t="s">
        <v>216</v>
      </c>
      <c r="U36" t="s">
        <v>215</v>
      </c>
    </row>
    <row r="37" spans="1:21" x14ac:dyDescent="0.25">
      <c r="A37" s="63" t="s">
        <v>214</v>
      </c>
      <c r="B37" s="64" t="s">
        <v>213</v>
      </c>
      <c r="C37" s="105" t="s">
        <v>214</v>
      </c>
      <c r="D37" s="106" t="s">
        <v>213</v>
      </c>
      <c r="E37" s="107">
        <v>35116643</v>
      </c>
      <c r="F37" s="107">
        <v>1000000</v>
      </c>
      <c r="G37" s="107">
        <v>6055002.5</v>
      </c>
      <c r="H37" s="107">
        <v>30061640.5</v>
      </c>
      <c r="I37" s="107">
        <v>13135416.48</v>
      </c>
      <c r="J37" s="1"/>
      <c r="K37" s="1">
        <f t="shared" si="0"/>
        <v>30061640.5</v>
      </c>
      <c r="L37" s="1">
        <f t="shared" si="1"/>
        <v>0</v>
      </c>
      <c r="M37" s="1"/>
      <c r="N37" s="1"/>
      <c r="O37" s="1"/>
      <c r="P37" s="1"/>
      <c r="Q37" s="1"/>
      <c r="R37" s="1"/>
      <c r="S37" s="8" t="s">
        <v>29</v>
      </c>
      <c r="T37" t="s">
        <v>214</v>
      </c>
      <c r="U37" t="s">
        <v>213</v>
      </c>
    </row>
    <row r="38" spans="1:21" x14ac:dyDescent="0.25">
      <c r="A38" s="63" t="s">
        <v>212</v>
      </c>
      <c r="B38" s="64" t="s">
        <v>211</v>
      </c>
      <c r="C38" s="105" t="s">
        <v>212</v>
      </c>
      <c r="D38" s="106" t="s">
        <v>211</v>
      </c>
      <c r="E38" s="107">
        <v>12330000</v>
      </c>
      <c r="F38" s="107">
        <v>0</v>
      </c>
      <c r="G38" s="106">
        <v>12000000</v>
      </c>
      <c r="H38" s="107">
        <v>330000</v>
      </c>
      <c r="I38" s="107">
        <v>0</v>
      </c>
      <c r="J38" s="1"/>
      <c r="K38" s="1">
        <f t="shared" si="0"/>
        <v>330000</v>
      </c>
      <c r="L38" s="1">
        <f t="shared" si="1"/>
        <v>0</v>
      </c>
      <c r="M38" s="1"/>
      <c r="N38" s="1"/>
      <c r="O38" s="1"/>
      <c r="P38" s="1"/>
      <c r="Q38" s="1"/>
      <c r="R38" s="1"/>
      <c r="S38" s="8" t="s">
        <v>29</v>
      </c>
      <c r="T38" t="s">
        <v>212</v>
      </c>
      <c r="U38" t="s">
        <v>211</v>
      </c>
    </row>
    <row r="39" spans="1:21" x14ac:dyDescent="0.25">
      <c r="A39" s="63" t="s">
        <v>210</v>
      </c>
      <c r="B39" s="64" t="s">
        <v>209</v>
      </c>
      <c r="C39" s="105" t="s">
        <v>210</v>
      </c>
      <c r="D39" s="106" t="s">
        <v>209</v>
      </c>
      <c r="E39" s="107">
        <v>385922200</v>
      </c>
      <c r="F39" s="106">
        <v>68415671.400000006</v>
      </c>
      <c r="G39" s="106">
        <v>0</v>
      </c>
      <c r="H39" s="107">
        <v>454337871.39999998</v>
      </c>
      <c r="I39" s="107">
        <v>383040458.83999997</v>
      </c>
      <c r="J39" s="1"/>
      <c r="K39" s="1">
        <f t="shared" si="0"/>
        <v>454337871.39999998</v>
      </c>
      <c r="L39" s="1">
        <f t="shared" si="1"/>
        <v>0</v>
      </c>
      <c r="M39" s="1"/>
      <c r="N39" s="1"/>
      <c r="O39" s="1"/>
      <c r="P39" s="1"/>
      <c r="Q39" s="1"/>
      <c r="R39" s="1"/>
      <c r="S39" s="8" t="s">
        <v>29</v>
      </c>
      <c r="T39" t="s">
        <v>210</v>
      </c>
      <c r="U39" t="s">
        <v>209</v>
      </c>
    </row>
    <row r="40" spans="1:21" x14ac:dyDescent="0.25">
      <c r="A40" s="63" t="s">
        <v>208</v>
      </c>
      <c r="B40" s="64" t="s">
        <v>207</v>
      </c>
      <c r="C40" s="105" t="s">
        <v>208</v>
      </c>
      <c r="D40" s="106" t="s">
        <v>519</v>
      </c>
      <c r="E40" s="107">
        <v>10200000</v>
      </c>
      <c r="F40" s="106">
        <v>4892000</v>
      </c>
      <c r="G40" s="106">
        <v>0</v>
      </c>
      <c r="H40" s="107">
        <v>15092000</v>
      </c>
      <c r="I40" s="107">
        <v>655382.11</v>
      </c>
      <c r="J40" s="1"/>
      <c r="K40" s="1">
        <f t="shared" si="0"/>
        <v>15092000</v>
      </c>
      <c r="L40" s="1">
        <f t="shared" si="1"/>
        <v>0</v>
      </c>
      <c r="M40" s="1"/>
      <c r="N40" s="1"/>
      <c r="O40" s="1"/>
      <c r="P40" s="1"/>
      <c r="Q40" s="1"/>
      <c r="R40" s="1"/>
      <c r="S40" s="8" t="s">
        <v>29</v>
      </c>
      <c r="T40" t="s">
        <v>208</v>
      </c>
      <c r="U40" t="s">
        <v>519</v>
      </c>
    </row>
    <row r="41" spans="1:21" x14ac:dyDescent="0.25">
      <c r="A41" s="63" t="s">
        <v>206</v>
      </c>
      <c r="B41" s="64" t="s">
        <v>205</v>
      </c>
      <c r="C41" s="105" t="s">
        <v>206</v>
      </c>
      <c r="D41" s="106" t="s">
        <v>520</v>
      </c>
      <c r="E41" s="107">
        <v>7550000</v>
      </c>
      <c r="F41" s="107">
        <v>13200000</v>
      </c>
      <c r="G41" s="106">
        <v>0</v>
      </c>
      <c r="H41" s="107">
        <v>20750000</v>
      </c>
      <c r="I41" s="107">
        <v>3901070</v>
      </c>
      <c r="J41" s="1"/>
      <c r="K41" s="1">
        <f t="shared" si="0"/>
        <v>20750000</v>
      </c>
      <c r="L41" s="1">
        <f t="shared" si="1"/>
        <v>0</v>
      </c>
      <c r="M41" s="1"/>
      <c r="N41" s="1"/>
      <c r="O41" s="1"/>
      <c r="P41" s="1"/>
      <c r="Q41" s="1"/>
      <c r="R41" s="1"/>
      <c r="S41" s="8" t="s">
        <v>29</v>
      </c>
      <c r="T41" t="s">
        <v>206</v>
      </c>
      <c r="U41" t="s">
        <v>520</v>
      </c>
    </row>
    <row r="42" spans="1:21" x14ac:dyDescent="0.25">
      <c r="A42" s="63" t="s">
        <v>204</v>
      </c>
      <c r="B42" s="64" t="s">
        <v>203</v>
      </c>
      <c r="C42" s="105" t="s">
        <v>204</v>
      </c>
      <c r="D42" s="106" t="s">
        <v>203</v>
      </c>
      <c r="E42" s="107">
        <v>66050000</v>
      </c>
      <c r="F42" s="107">
        <v>33241535.460000001</v>
      </c>
      <c r="G42" s="106">
        <v>35000000</v>
      </c>
      <c r="H42" s="107">
        <v>64291535.460000008</v>
      </c>
      <c r="I42" s="107">
        <v>11441475.85</v>
      </c>
      <c r="J42" s="1"/>
      <c r="K42" s="1">
        <f t="shared" si="0"/>
        <v>64291535.460000008</v>
      </c>
      <c r="L42" s="1">
        <f t="shared" si="1"/>
        <v>0</v>
      </c>
      <c r="M42" s="1"/>
      <c r="N42" s="1"/>
      <c r="O42" s="1"/>
      <c r="P42" s="1"/>
      <c r="Q42" s="1"/>
      <c r="R42" s="1"/>
      <c r="S42" s="8" t="s">
        <v>29</v>
      </c>
      <c r="T42" t="s">
        <v>204</v>
      </c>
      <c r="U42" t="s">
        <v>203</v>
      </c>
    </row>
    <row r="43" spans="1:21" x14ac:dyDescent="0.25">
      <c r="A43" s="63" t="s">
        <v>202</v>
      </c>
      <c r="B43" s="64" t="s">
        <v>201</v>
      </c>
      <c r="C43" s="105" t="s">
        <v>202</v>
      </c>
      <c r="D43" s="106" t="s">
        <v>521</v>
      </c>
      <c r="E43" s="107">
        <v>324500000</v>
      </c>
      <c r="F43" s="107">
        <v>1176686986.1700001</v>
      </c>
      <c r="G43" s="107">
        <v>151470000</v>
      </c>
      <c r="H43" s="107">
        <v>1349716986.1700001</v>
      </c>
      <c r="I43" s="107">
        <v>179186745.41</v>
      </c>
      <c r="J43" s="1"/>
      <c r="K43" s="1">
        <f t="shared" si="0"/>
        <v>1349716986.1700001</v>
      </c>
      <c r="L43" s="1">
        <f t="shared" si="1"/>
        <v>0</v>
      </c>
      <c r="M43" s="1"/>
      <c r="N43" s="1"/>
      <c r="O43" s="1"/>
      <c r="P43" s="1"/>
      <c r="Q43" s="1"/>
      <c r="R43" s="1"/>
      <c r="S43" s="8" t="s">
        <v>29</v>
      </c>
      <c r="T43" t="s">
        <v>202</v>
      </c>
      <c r="U43" t="s">
        <v>521</v>
      </c>
    </row>
    <row r="44" spans="1:21" x14ac:dyDescent="0.25">
      <c r="A44" s="63" t="s">
        <v>200</v>
      </c>
      <c r="B44" s="64" t="s">
        <v>199</v>
      </c>
      <c r="C44" s="105" t="s">
        <v>200</v>
      </c>
      <c r="D44" s="106" t="s">
        <v>199</v>
      </c>
      <c r="E44" s="107">
        <v>136100000</v>
      </c>
      <c r="F44" s="107">
        <v>31383119.010000002</v>
      </c>
      <c r="G44" s="107">
        <v>1818400</v>
      </c>
      <c r="H44" s="107">
        <v>165664719.00999999</v>
      </c>
      <c r="I44" s="107">
        <v>55867207.479999997</v>
      </c>
      <c r="J44" s="1"/>
      <c r="K44" s="1">
        <f t="shared" si="0"/>
        <v>165664719.00999999</v>
      </c>
      <c r="L44" s="1">
        <f t="shared" si="1"/>
        <v>0</v>
      </c>
      <c r="M44" s="1"/>
      <c r="N44" s="1"/>
      <c r="O44" s="1"/>
      <c r="P44" s="1"/>
      <c r="Q44" s="1"/>
      <c r="R44" s="1"/>
      <c r="S44" s="8" t="s">
        <v>29</v>
      </c>
      <c r="T44" t="s">
        <v>200</v>
      </c>
      <c r="U44" t="s">
        <v>199</v>
      </c>
    </row>
    <row r="45" spans="1:21" x14ac:dyDescent="0.25">
      <c r="A45" s="63" t="s">
        <v>198</v>
      </c>
      <c r="B45" s="64" t="s">
        <v>197</v>
      </c>
      <c r="C45" s="105" t="s">
        <v>198</v>
      </c>
      <c r="D45" s="106" t="s">
        <v>522</v>
      </c>
      <c r="E45" s="106">
        <v>5100000</v>
      </c>
      <c r="F45" s="107">
        <v>79932000</v>
      </c>
      <c r="G45" s="106">
        <v>0</v>
      </c>
      <c r="H45" s="106">
        <v>85032000</v>
      </c>
      <c r="I45" s="106">
        <v>2900000</v>
      </c>
      <c r="J45" s="1"/>
      <c r="K45" s="1">
        <f t="shared" si="0"/>
        <v>85032000</v>
      </c>
      <c r="L45" s="1">
        <f t="shared" si="1"/>
        <v>0</v>
      </c>
      <c r="M45" s="1"/>
      <c r="N45" s="1"/>
      <c r="O45" s="1"/>
      <c r="P45" s="1"/>
      <c r="Q45" s="1"/>
      <c r="R45" s="1"/>
      <c r="S45" s="8" t="s">
        <v>29</v>
      </c>
      <c r="T45" t="s">
        <v>198</v>
      </c>
      <c r="U45" t="s">
        <v>522</v>
      </c>
    </row>
    <row r="46" spans="1:21" x14ac:dyDescent="0.25">
      <c r="A46" s="63" t="s">
        <v>196</v>
      </c>
      <c r="B46" s="64" t="s">
        <v>195</v>
      </c>
      <c r="C46" s="105" t="s">
        <v>196</v>
      </c>
      <c r="D46" s="106" t="s">
        <v>195</v>
      </c>
      <c r="E46" s="107">
        <v>545606342.94000006</v>
      </c>
      <c r="F46" s="107">
        <v>279997863.83999997</v>
      </c>
      <c r="G46" s="107">
        <v>29130000</v>
      </c>
      <c r="H46" s="107">
        <v>796474206.77999997</v>
      </c>
      <c r="I46" s="107">
        <v>226770346.03</v>
      </c>
      <c r="J46" s="1"/>
      <c r="K46" s="1">
        <f t="shared" si="0"/>
        <v>796474206.77999997</v>
      </c>
      <c r="L46" s="1">
        <f t="shared" si="1"/>
        <v>0</v>
      </c>
      <c r="M46" s="1"/>
      <c r="N46" s="1"/>
      <c r="O46" s="1"/>
      <c r="P46" s="1"/>
      <c r="Q46" s="1"/>
      <c r="R46" s="1"/>
      <c r="S46" s="8" t="s">
        <v>29</v>
      </c>
      <c r="T46" t="s">
        <v>196</v>
      </c>
      <c r="U46" t="s">
        <v>195</v>
      </c>
    </row>
    <row r="47" spans="1:21" x14ac:dyDescent="0.25">
      <c r="A47" s="63" t="s">
        <v>194</v>
      </c>
      <c r="B47" s="64" t="s">
        <v>193</v>
      </c>
      <c r="C47" s="105" t="s">
        <v>194</v>
      </c>
      <c r="D47" s="106" t="s">
        <v>193</v>
      </c>
      <c r="E47" s="107">
        <v>4467696725.9899998</v>
      </c>
      <c r="F47" s="107">
        <v>1685746402.47</v>
      </c>
      <c r="G47" s="107">
        <v>262371000</v>
      </c>
      <c r="H47" s="107">
        <v>5891072128.46</v>
      </c>
      <c r="I47" s="107">
        <v>2373246258.98</v>
      </c>
      <c r="J47" s="1"/>
      <c r="K47" s="1">
        <f t="shared" si="0"/>
        <v>5891072128.46</v>
      </c>
      <c r="L47" s="1">
        <f t="shared" si="1"/>
        <v>0</v>
      </c>
      <c r="M47" s="1"/>
      <c r="N47" s="1"/>
      <c r="O47" s="1"/>
      <c r="P47" s="1"/>
      <c r="Q47" s="1"/>
      <c r="R47" s="1"/>
      <c r="S47" s="8" t="s">
        <v>29</v>
      </c>
      <c r="T47" t="s">
        <v>194</v>
      </c>
      <c r="U47" t="s">
        <v>193</v>
      </c>
    </row>
    <row r="48" spans="1:21" x14ac:dyDescent="0.25">
      <c r="A48" s="63" t="s">
        <v>192</v>
      </c>
      <c r="B48" s="64" t="s">
        <v>191</v>
      </c>
      <c r="C48" s="105" t="s">
        <v>192</v>
      </c>
      <c r="D48" s="106" t="s">
        <v>191</v>
      </c>
      <c r="E48" s="107">
        <v>2200000</v>
      </c>
      <c r="F48" s="106">
        <v>0</v>
      </c>
      <c r="G48" s="106">
        <v>1000000</v>
      </c>
      <c r="H48" s="107">
        <v>1200000</v>
      </c>
      <c r="I48" s="106">
        <v>0</v>
      </c>
      <c r="J48" s="1"/>
      <c r="K48" s="1">
        <f t="shared" si="0"/>
        <v>1200000</v>
      </c>
      <c r="L48" s="1">
        <f t="shared" si="1"/>
        <v>0</v>
      </c>
      <c r="M48" s="1"/>
      <c r="N48" s="1"/>
      <c r="O48" s="1"/>
      <c r="P48" s="1"/>
      <c r="Q48" s="1"/>
      <c r="R48" s="1"/>
      <c r="S48" s="8" t="s">
        <v>29</v>
      </c>
      <c r="T48" t="s">
        <v>192</v>
      </c>
      <c r="U48" t="s">
        <v>191</v>
      </c>
    </row>
    <row r="49" spans="1:21" x14ac:dyDescent="0.25">
      <c r="A49" s="63" t="s">
        <v>190</v>
      </c>
      <c r="B49" s="64" t="s">
        <v>189</v>
      </c>
      <c r="C49" s="105" t="s">
        <v>190</v>
      </c>
      <c r="D49" s="106" t="s">
        <v>189</v>
      </c>
      <c r="E49" s="107">
        <v>13930000</v>
      </c>
      <c r="F49" s="107">
        <v>0</v>
      </c>
      <c r="G49" s="106">
        <v>1000000</v>
      </c>
      <c r="H49" s="107">
        <v>12930000</v>
      </c>
      <c r="I49" s="107">
        <v>4799125</v>
      </c>
      <c r="J49" s="1"/>
      <c r="K49" s="1">
        <f t="shared" si="0"/>
        <v>12930000</v>
      </c>
      <c r="L49" s="1">
        <f t="shared" si="1"/>
        <v>0</v>
      </c>
      <c r="M49" s="1"/>
      <c r="N49" s="1"/>
      <c r="O49" s="1"/>
      <c r="P49" s="1"/>
      <c r="Q49" s="1"/>
      <c r="R49" s="1"/>
      <c r="S49" s="8" t="s">
        <v>29</v>
      </c>
      <c r="T49" t="s">
        <v>190</v>
      </c>
      <c r="U49" t="s">
        <v>189</v>
      </c>
    </row>
    <row r="50" spans="1:21" x14ac:dyDescent="0.25">
      <c r="A50" s="63" t="s">
        <v>188</v>
      </c>
      <c r="B50" s="64" t="s">
        <v>187</v>
      </c>
      <c r="C50" s="105" t="s">
        <v>188</v>
      </c>
      <c r="D50" s="106" t="s">
        <v>187</v>
      </c>
      <c r="E50" s="106">
        <v>0</v>
      </c>
      <c r="F50" s="106">
        <v>0</v>
      </c>
      <c r="G50" s="106">
        <v>0</v>
      </c>
      <c r="H50" s="106">
        <v>0</v>
      </c>
      <c r="I50" s="106">
        <v>0</v>
      </c>
      <c r="J50" s="1"/>
      <c r="K50" s="1">
        <f t="shared" si="0"/>
        <v>0</v>
      </c>
      <c r="L50" s="1">
        <f t="shared" si="1"/>
        <v>0</v>
      </c>
      <c r="M50" s="1"/>
      <c r="N50" s="1"/>
      <c r="O50" s="1"/>
      <c r="P50" s="1"/>
      <c r="Q50" s="1"/>
      <c r="R50" s="1"/>
      <c r="S50" s="8" t="s">
        <v>29</v>
      </c>
      <c r="T50" t="s">
        <v>188</v>
      </c>
      <c r="U50" t="s">
        <v>187</v>
      </c>
    </row>
    <row r="51" spans="1:21" x14ac:dyDescent="0.25">
      <c r="A51" s="63" t="s">
        <v>186</v>
      </c>
      <c r="B51" s="64" t="s">
        <v>185</v>
      </c>
      <c r="C51" s="105" t="s">
        <v>186</v>
      </c>
      <c r="D51" s="106" t="s">
        <v>185</v>
      </c>
      <c r="E51" s="106">
        <v>0</v>
      </c>
      <c r="F51" s="106">
        <v>0</v>
      </c>
      <c r="G51" s="106">
        <v>0</v>
      </c>
      <c r="H51" s="106">
        <v>0</v>
      </c>
      <c r="I51" s="106">
        <v>0</v>
      </c>
      <c r="J51" s="1"/>
      <c r="K51" s="1">
        <f t="shared" si="0"/>
        <v>0</v>
      </c>
      <c r="L51" s="1">
        <f t="shared" si="1"/>
        <v>0</v>
      </c>
      <c r="M51" s="1"/>
      <c r="N51" s="1"/>
      <c r="O51" s="1"/>
      <c r="P51" s="1"/>
      <c r="Q51" s="1"/>
      <c r="R51" s="1"/>
      <c r="S51" s="8" t="s">
        <v>29</v>
      </c>
      <c r="T51" t="s">
        <v>186</v>
      </c>
      <c r="U51" t="s">
        <v>185</v>
      </c>
    </row>
    <row r="52" spans="1:21" x14ac:dyDescent="0.25">
      <c r="A52" s="63" t="s">
        <v>184</v>
      </c>
      <c r="B52" s="64" t="s">
        <v>122</v>
      </c>
      <c r="C52" s="105" t="s">
        <v>184</v>
      </c>
      <c r="D52" s="106" t="s">
        <v>122</v>
      </c>
      <c r="E52" s="107">
        <v>342872542.52999997</v>
      </c>
      <c r="F52" s="107">
        <v>1293505.3</v>
      </c>
      <c r="G52" s="106">
        <v>9000000</v>
      </c>
      <c r="H52" s="107">
        <v>335166047.82999998</v>
      </c>
      <c r="I52" s="107">
        <v>244138802</v>
      </c>
      <c r="J52" s="1"/>
      <c r="K52" s="1">
        <f t="shared" si="0"/>
        <v>335166047.82999998</v>
      </c>
      <c r="L52" s="1">
        <f t="shared" si="1"/>
        <v>0</v>
      </c>
      <c r="M52" s="1"/>
      <c r="N52" s="1"/>
      <c r="O52" s="1"/>
      <c r="P52" s="1"/>
      <c r="Q52" s="1"/>
      <c r="R52" s="1"/>
      <c r="S52" s="8" t="s">
        <v>29</v>
      </c>
      <c r="T52" t="s">
        <v>184</v>
      </c>
      <c r="U52" t="s">
        <v>122</v>
      </c>
    </row>
    <row r="53" spans="1:21" x14ac:dyDescent="0.25">
      <c r="A53" s="63" t="s">
        <v>183</v>
      </c>
      <c r="B53" s="64" t="s">
        <v>182</v>
      </c>
      <c r="C53" s="105" t="s">
        <v>183</v>
      </c>
      <c r="D53" s="106" t="s">
        <v>182</v>
      </c>
      <c r="E53" s="107">
        <v>118203652.84999999</v>
      </c>
      <c r="F53" s="107">
        <v>37127385</v>
      </c>
      <c r="G53" s="107">
        <v>23000000</v>
      </c>
      <c r="H53" s="107">
        <v>132331037.84999999</v>
      </c>
      <c r="I53" s="107">
        <v>23669733.030000001</v>
      </c>
      <c r="J53" s="1"/>
      <c r="K53" s="1">
        <f t="shared" si="0"/>
        <v>132331037.84999999</v>
      </c>
      <c r="L53" s="1">
        <f t="shared" si="1"/>
        <v>0</v>
      </c>
      <c r="M53" s="1"/>
      <c r="N53" s="1"/>
      <c r="O53" s="1"/>
      <c r="P53" s="1"/>
      <c r="Q53" s="1"/>
      <c r="R53" s="1"/>
      <c r="S53" s="8" t="s">
        <v>29</v>
      </c>
      <c r="T53" t="s">
        <v>183</v>
      </c>
      <c r="U53" t="s">
        <v>182</v>
      </c>
    </row>
    <row r="54" spans="1:21" x14ac:dyDescent="0.25">
      <c r="A54" s="63" t="s">
        <v>181</v>
      </c>
      <c r="B54" s="64" t="s">
        <v>180</v>
      </c>
      <c r="C54" s="105" t="s">
        <v>181</v>
      </c>
      <c r="D54" s="106" t="s">
        <v>180</v>
      </c>
      <c r="E54" s="107">
        <v>8700000</v>
      </c>
      <c r="F54" s="107">
        <v>17200000</v>
      </c>
      <c r="G54" s="107">
        <v>7000000</v>
      </c>
      <c r="H54" s="107">
        <v>18900000</v>
      </c>
      <c r="I54" s="107">
        <v>652730</v>
      </c>
      <c r="J54" s="1"/>
      <c r="K54" s="1">
        <f t="shared" si="0"/>
        <v>18900000</v>
      </c>
      <c r="L54" s="1">
        <f t="shared" si="1"/>
        <v>0</v>
      </c>
      <c r="M54" s="1"/>
      <c r="N54" s="1"/>
      <c r="O54" s="1"/>
      <c r="P54" s="1"/>
      <c r="Q54" s="1"/>
      <c r="R54" s="1"/>
      <c r="S54" s="8" t="s">
        <v>29</v>
      </c>
      <c r="T54" t="s">
        <v>181</v>
      </c>
      <c r="U54" t="s">
        <v>180</v>
      </c>
    </row>
    <row r="55" spans="1:21" x14ac:dyDescent="0.25">
      <c r="A55" s="63" t="s">
        <v>179</v>
      </c>
      <c r="B55" s="64" t="s">
        <v>178</v>
      </c>
      <c r="C55" s="105" t="s">
        <v>179</v>
      </c>
      <c r="D55" s="106" t="s">
        <v>178</v>
      </c>
      <c r="E55" s="107">
        <v>10000000</v>
      </c>
      <c r="F55" s="106">
        <v>0</v>
      </c>
      <c r="G55" s="106">
        <v>0</v>
      </c>
      <c r="H55" s="107">
        <v>10000000</v>
      </c>
      <c r="I55" s="107">
        <v>8260300.6799999997</v>
      </c>
      <c r="J55" s="1"/>
      <c r="K55" s="1">
        <f t="shared" si="0"/>
        <v>10000000</v>
      </c>
      <c r="L55" s="1">
        <f t="shared" si="1"/>
        <v>0</v>
      </c>
      <c r="M55" s="1"/>
      <c r="N55" s="1"/>
      <c r="O55" s="1"/>
      <c r="P55" s="1"/>
      <c r="Q55" s="1"/>
      <c r="R55" s="1"/>
      <c r="S55" s="8" t="s">
        <v>29</v>
      </c>
      <c r="T55" t="s">
        <v>179</v>
      </c>
      <c r="U55" t="s">
        <v>178</v>
      </c>
    </row>
    <row r="56" spans="1:21" x14ac:dyDescent="0.25">
      <c r="A56" s="63" t="s">
        <v>177</v>
      </c>
      <c r="B56" s="64" t="s">
        <v>176</v>
      </c>
      <c r="C56" s="105" t="s">
        <v>177</v>
      </c>
      <c r="D56" s="106" t="s">
        <v>176</v>
      </c>
      <c r="E56" s="107">
        <v>44850800</v>
      </c>
      <c r="F56" s="107">
        <v>56052295.060000002</v>
      </c>
      <c r="G56" s="107">
        <v>9090800</v>
      </c>
      <c r="H56" s="107">
        <v>91812295.060000002</v>
      </c>
      <c r="I56" s="107">
        <v>45756294.329999998</v>
      </c>
      <c r="J56" s="1"/>
      <c r="K56" s="1">
        <f t="shared" si="0"/>
        <v>91812295.060000002</v>
      </c>
      <c r="L56" s="1">
        <f t="shared" si="1"/>
        <v>0</v>
      </c>
      <c r="M56" s="1"/>
      <c r="N56" s="1"/>
      <c r="O56" s="1"/>
      <c r="P56" s="1"/>
      <c r="Q56" s="1"/>
      <c r="R56" s="1"/>
      <c r="S56" s="8" t="s">
        <v>29</v>
      </c>
      <c r="T56" t="s">
        <v>177</v>
      </c>
      <c r="U56" t="s">
        <v>176</v>
      </c>
    </row>
    <row r="57" spans="1:21" x14ac:dyDescent="0.25">
      <c r="A57" t="s">
        <v>493</v>
      </c>
      <c r="B57" t="s">
        <v>494</v>
      </c>
      <c r="C57" s="105" t="s">
        <v>493</v>
      </c>
      <c r="D57" s="106" t="s">
        <v>494</v>
      </c>
      <c r="E57" s="107">
        <v>0</v>
      </c>
      <c r="F57" s="107">
        <v>0</v>
      </c>
      <c r="G57" s="107">
        <v>0</v>
      </c>
      <c r="H57" s="107">
        <v>0</v>
      </c>
      <c r="I57" s="107">
        <v>0</v>
      </c>
      <c r="J57" s="1"/>
      <c r="K57" s="1">
        <f t="shared" si="0"/>
        <v>0</v>
      </c>
      <c r="L57" s="1">
        <f t="shared" si="1"/>
        <v>0</v>
      </c>
      <c r="M57" s="1"/>
      <c r="N57" s="1"/>
      <c r="O57" s="1"/>
      <c r="P57" s="1"/>
      <c r="Q57" s="1"/>
      <c r="R57" s="1"/>
      <c r="S57" s="8" t="s">
        <v>29</v>
      </c>
      <c r="T57" t="s">
        <v>493</v>
      </c>
      <c r="U57" t="s">
        <v>494</v>
      </c>
    </row>
    <row r="58" spans="1:21" x14ac:dyDescent="0.25">
      <c r="A58" s="63" t="s">
        <v>175</v>
      </c>
      <c r="B58" s="64" t="s">
        <v>174</v>
      </c>
      <c r="C58" s="105" t="s">
        <v>175</v>
      </c>
      <c r="D58" s="106" t="s">
        <v>174</v>
      </c>
      <c r="E58" s="107">
        <v>100000</v>
      </c>
      <c r="F58" s="107">
        <v>0</v>
      </c>
      <c r="G58" s="107">
        <v>0</v>
      </c>
      <c r="H58" s="107">
        <v>100000</v>
      </c>
      <c r="I58" s="107">
        <v>0</v>
      </c>
      <c r="J58" s="1"/>
      <c r="K58" s="1">
        <f t="shared" si="0"/>
        <v>100000</v>
      </c>
      <c r="L58" s="1">
        <f t="shared" si="1"/>
        <v>0</v>
      </c>
      <c r="M58" s="1"/>
      <c r="N58" s="1"/>
      <c r="O58" s="1"/>
      <c r="P58" s="1"/>
      <c r="Q58" s="1"/>
      <c r="R58" s="1"/>
      <c r="S58" s="8" t="s">
        <v>29</v>
      </c>
      <c r="T58" t="s">
        <v>175</v>
      </c>
      <c r="U58" t="s">
        <v>174</v>
      </c>
    </row>
    <row r="59" spans="1:21" x14ac:dyDescent="0.25">
      <c r="A59" s="63" t="s">
        <v>173</v>
      </c>
      <c r="B59" s="64" t="s">
        <v>164</v>
      </c>
      <c r="C59" s="105" t="s">
        <v>173</v>
      </c>
      <c r="D59" s="106" t="s">
        <v>164</v>
      </c>
      <c r="E59" s="107">
        <v>172820000</v>
      </c>
      <c r="F59" s="107">
        <v>33961338</v>
      </c>
      <c r="G59" s="106">
        <v>72700000</v>
      </c>
      <c r="H59" s="107">
        <v>134081338</v>
      </c>
      <c r="I59" s="107">
        <v>17115035.25</v>
      </c>
      <c r="J59" s="1"/>
      <c r="K59" s="1">
        <f t="shared" si="0"/>
        <v>134081338</v>
      </c>
      <c r="L59" s="1">
        <f t="shared" si="1"/>
        <v>0</v>
      </c>
      <c r="M59" s="1"/>
      <c r="N59" s="1"/>
      <c r="O59" s="1"/>
      <c r="P59" s="1"/>
      <c r="Q59" s="1"/>
      <c r="R59" s="1"/>
      <c r="S59" s="8" t="s">
        <v>29</v>
      </c>
      <c r="T59" t="s">
        <v>173</v>
      </c>
      <c r="U59" t="s">
        <v>164</v>
      </c>
    </row>
    <row r="60" spans="1:21" x14ac:dyDescent="0.25">
      <c r="A60" s="63" t="s">
        <v>172</v>
      </c>
      <c r="B60" s="64" t="s">
        <v>171</v>
      </c>
      <c r="C60" s="105" t="s">
        <v>172</v>
      </c>
      <c r="D60" s="106" t="s">
        <v>171</v>
      </c>
      <c r="E60" s="107">
        <v>112354274.38</v>
      </c>
      <c r="F60" s="107">
        <v>32209495.870000001</v>
      </c>
      <c r="G60" s="106">
        <v>1100000</v>
      </c>
      <c r="H60" s="107">
        <v>143463770.25</v>
      </c>
      <c r="I60" s="107">
        <v>33906877.700000003</v>
      </c>
      <c r="J60" s="1"/>
      <c r="K60" s="1">
        <f t="shared" si="0"/>
        <v>143463770.25</v>
      </c>
      <c r="L60" s="1">
        <f t="shared" si="1"/>
        <v>0</v>
      </c>
      <c r="M60" s="1"/>
      <c r="N60" s="1"/>
      <c r="O60" s="1"/>
      <c r="P60" s="1"/>
      <c r="Q60" s="1"/>
      <c r="R60" s="1"/>
      <c r="S60" s="8" t="s">
        <v>29</v>
      </c>
      <c r="T60" t="s">
        <v>172</v>
      </c>
      <c r="U60" t="s">
        <v>171</v>
      </c>
    </row>
    <row r="61" spans="1:21" x14ac:dyDescent="0.25">
      <c r="A61" s="63" t="s">
        <v>170</v>
      </c>
      <c r="B61" s="64" t="s">
        <v>164</v>
      </c>
      <c r="C61" s="105" t="s">
        <v>170</v>
      </c>
      <c r="D61" s="106" t="s">
        <v>471</v>
      </c>
      <c r="E61" s="107">
        <v>2685000</v>
      </c>
      <c r="F61" s="107">
        <v>500000</v>
      </c>
      <c r="G61" s="107">
        <v>0</v>
      </c>
      <c r="H61" s="107">
        <v>3185000</v>
      </c>
      <c r="I61" s="107">
        <v>15000</v>
      </c>
      <c r="J61" s="1"/>
      <c r="K61" s="1">
        <f t="shared" si="0"/>
        <v>3185000</v>
      </c>
      <c r="L61" s="1">
        <f t="shared" si="1"/>
        <v>0</v>
      </c>
      <c r="M61" s="1"/>
      <c r="N61" s="1"/>
      <c r="O61" s="1"/>
      <c r="P61" s="1"/>
      <c r="Q61" s="1"/>
      <c r="R61" s="1"/>
      <c r="S61" s="8" t="s">
        <v>29</v>
      </c>
      <c r="T61" t="s">
        <v>170</v>
      </c>
      <c r="U61" t="s">
        <v>471</v>
      </c>
    </row>
    <row r="62" spans="1:21" x14ac:dyDescent="0.25">
      <c r="A62" s="63" t="s">
        <v>169</v>
      </c>
      <c r="B62" s="64" t="s">
        <v>168</v>
      </c>
      <c r="C62" s="105" t="s">
        <v>169</v>
      </c>
      <c r="D62" s="106" t="s">
        <v>168</v>
      </c>
      <c r="E62" s="107">
        <v>30815000</v>
      </c>
      <c r="F62" s="107">
        <v>8270694.7599999998</v>
      </c>
      <c r="G62" s="107">
        <v>1500000</v>
      </c>
      <c r="H62" s="107">
        <v>37585694.759999998</v>
      </c>
      <c r="I62" s="107">
        <v>9418680.7699999996</v>
      </c>
      <c r="J62" s="1"/>
      <c r="K62" s="1">
        <f t="shared" si="0"/>
        <v>37585694.759999998</v>
      </c>
      <c r="L62" s="1">
        <f t="shared" si="1"/>
        <v>0</v>
      </c>
      <c r="M62" s="1"/>
      <c r="N62" s="1"/>
      <c r="O62" s="1"/>
      <c r="P62" s="1"/>
      <c r="Q62" s="1"/>
      <c r="R62" s="1"/>
      <c r="S62" s="8" t="s">
        <v>29</v>
      </c>
      <c r="T62" t="s">
        <v>169</v>
      </c>
      <c r="U62" t="s">
        <v>168</v>
      </c>
    </row>
    <row r="63" spans="1:21" x14ac:dyDescent="0.25">
      <c r="A63" s="63" t="s">
        <v>167</v>
      </c>
      <c r="B63" s="64" t="s">
        <v>166</v>
      </c>
      <c r="C63" s="105" t="s">
        <v>167</v>
      </c>
      <c r="D63" s="106" t="s">
        <v>164</v>
      </c>
      <c r="E63" s="107">
        <v>77356000</v>
      </c>
      <c r="F63" s="107">
        <v>64043585.399999999</v>
      </c>
      <c r="G63" s="106">
        <v>0</v>
      </c>
      <c r="H63" s="107">
        <v>141399585.40000001</v>
      </c>
      <c r="I63" s="107">
        <v>17559377.309999999</v>
      </c>
      <c r="J63" s="1"/>
      <c r="K63" s="1">
        <f t="shared" si="0"/>
        <v>141399585.40000001</v>
      </c>
      <c r="L63" s="1">
        <f t="shared" si="1"/>
        <v>0</v>
      </c>
      <c r="M63" s="1"/>
      <c r="N63" s="1"/>
      <c r="O63" s="1"/>
      <c r="P63" s="1"/>
      <c r="Q63" s="1"/>
      <c r="R63" s="1"/>
      <c r="S63" s="8" t="s">
        <v>29</v>
      </c>
      <c r="T63" t="s">
        <v>167</v>
      </c>
      <c r="U63" t="s">
        <v>164</v>
      </c>
    </row>
    <row r="64" spans="1:21" x14ac:dyDescent="0.25">
      <c r="A64" s="63" t="s">
        <v>165</v>
      </c>
      <c r="B64" s="64" t="s">
        <v>164</v>
      </c>
      <c r="C64" s="105" t="s">
        <v>165</v>
      </c>
      <c r="D64" s="106" t="s">
        <v>164</v>
      </c>
      <c r="E64" s="107">
        <v>3620000</v>
      </c>
      <c r="F64" s="107">
        <v>0</v>
      </c>
      <c r="G64" s="106">
        <v>0</v>
      </c>
      <c r="H64" s="107">
        <v>3620000</v>
      </c>
      <c r="I64" s="107">
        <v>192500</v>
      </c>
      <c r="J64" s="1"/>
      <c r="K64" s="1">
        <f t="shared" si="0"/>
        <v>3620000</v>
      </c>
      <c r="L64" s="1">
        <f t="shared" si="1"/>
        <v>0</v>
      </c>
      <c r="M64" s="1"/>
      <c r="N64" s="1"/>
      <c r="O64" s="1"/>
      <c r="P64" s="1"/>
      <c r="Q64" s="1"/>
      <c r="R64" s="1"/>
      <c r="S64" s="8" t="s">
        <v>29</v>
      </c>
      <c r="T64" t="s">
        <v>165</v>
      </c>
      <c r="U64" t="s">
        <v>164</v>
      </c>
    </row>
    <row r="65" spans="1:21" x14ac:dyDescent="0.25">
      <c r="A65" s="63" t="s">
        <v>163</v>
      </c>
      <c r="B65" s="64" t="s">
        <v>162</v>
      </c>
      <c r="C65" s="105" t="s">
        <v>163</v>
      </c>
      <c r="D65" s="106" t="s">
        <v>162</v>
      </c>
      <c r="E65" s="106">
        <v>0</v>
      </c>
      <c r="F65" s="107">
        <v>0</v>
      </c>
      <c r="G65" s="106">
        <v>0</v>
      </c>
      <c r="H65" s="106">
        <v>0</v>
      </c>
      <c r="I65" s="106">
        <v>0</v>
      </c>
      <c r="J65" s="1"/>
      <c r="K65" s="1">
        <f t="shared" si="0"/>
        <v>0</v>
      </c>
      <c r="L65" s="1">
        <f t="shared" si="1"/>
        <v>0</v>
      </c>
      <c r="M65" s="1"/>
      <c r="N65" s="1"/>
      <c r="O65" s="1"/>
      <c r="P65" s="1"/>
      <c r="Q65" s="1"/>
      <c r="R65" s="1"/>
      <c r="S65" s="8" t="s">
        <v>29</v>
      </c>
      <c r="T65" t="s">
        <v>163</v>
      </c>
      <c r="U65" t="s">
        <v>162</v>
      </c>
    </row>
    <row r="66" spans="1:21" x14ac:dyDescent="0.25">
      <c r="A66" s="63" t="s">
        <v>161</v>
      </c>
      <c r="B66" s="64" t="s">
        <v>160</v>
      </c>
      <c r="C66" s="105" t="s">
        <v>161</v>
      </c>
      <c r="D66" s="106" t="s">
        <v>160</v>
      </c>
      <c r="E66" s="107">
        <v>73000000</v>
      </c>
      <c r="F66" s="107">
        <v>0</v>
      </c>
      <c r="G66" s="106">
        <v>0</v>
      </c>
      <c r="H66" s="107">
        <v>73000000</v>
      </c>
      <c r="I66" s="107">
        <v>13915013.210000001</v>
      </c>
      <c r="J66" s="1"/>
      <c r="K66" s="1">
        <f t="shared" si="0"/>
        <v>73000000</v>
      </c>
      <c r="L66" s="1">
        <f t="shared" si="1"/>
        <v>0</v>
      </c>
      <c r="M66" s="1"/>
      <c r="N66" s="1"/>
      <c r="O66" s="1"/>
      <c r="P66" s="1"/>
      <c r="Q66" s="1"/>
      <c r="R66" s="1"/>
      <c r="S66" s="8" t="s">
        <v>29</v>
      </c>
      <c r="T66" t="s">
        <v>161</v>
      </c>
      <c r="U66" t="s">
        <v>160</v>
      </c>
    </row>
    <row r="67" spans="1:21" x14ac:dyDescent="0.25">
      <c r="A67" s="63" t="s">
        <v>159</v>
      </c>
      <c r="B67" s="64" t="s">
        <v>158</v>
      </c>
      <c r="C67" s="105" t="s">
        <v>159</v>
      </c>
      <c r="D67" s="106" t="s">
        <v>158</v>
      </c>
      <c r="E67" s="106">
        <v>0</v>
      </c>
      <c r="F67" s="106">
        <v>0</v>
      </c>
      <c r="G67" s="106">
        <v>0</v>
      </c>
      <c r="H67" s="106">
        <v>0</v>
      </c>
      <c r="I67" s="106">
        <v>0</v>
      </c>
      <c r="J67" s="1"/>
      <c r="K67" s="1">
        <f t="shared" si="0"/>
        <v>0</v>
      </c>
      <c r="L67" s="1">
        <f t="shared" si="1"/>
        <v>0</v>
      </c>
      <c r="M67" s="1"/>
      <c r="N67" s="1"/>
      <c r="O67" s="1"/>
      <c r="P67" s="1"/>
      <c r="Q67" s="1"/>
      <c r="R67" s="1"/>
      <c r="S67" s="8" t="s">
        <v>29</v>
      </c>
      <c r="T67" t="s">
        <v>159</v>
      </c>
      <c r="U67" t="s">
        <v>158</v>
      </c>
    </row>
    <row r="68" spans="1:21" x14ac:dyDescent="0.25">
      <c r="A68" s="63" t="s">
        <v>157</v>
      </c>
      <c r="B68" s="64" t="s">
        <v>156</v>
      </c>
      <c r="C68" s="105" t="s">
        <v>157</v>
      </c>
      <c r="D68" s="106" t="s">
        <v>156</v>
      </c>
      <c r="E68" s="107">
        <v>2650000</v>
      </c>
      <c r="F68" s="106">
        <v>5200000</v>
      </c>
      <c r="G68" s="106">
        <v>0</v>
      </c>
      <c r="H68" s="107">
        <v>7850000</v>
      </c>
      <c r="I68" s="107">
        <v>4054131.65</v>
      </c>
      <c r="J68" s="1"/>
      <c r="K68" s="1">
        <f t="shared" si="0"/>
        <v>7850000</v>
      </c>
      <c r="L68" s="1">
        <f t="shared" si="1"/>
        <v>0</v>
      </c>
      <c r="M68" s="1"/>
      <c r="N68" s="1"/>
      <c r="O68" s="1"/>
      <c r="P68" s="1"/>
      <c r="Q68" s="1"/>
      <c r="R68" s="1"/>
      <c r="S68" s="8" t="s">
        <v>29</v>
      </c>
      <c r="T68" t="s">
        <v>157</v>
      </c>
      <c r="U68" t="s">
        <v>156</v>
      </c>
    </row>
    <row r="69" spans="1:21" x14ac:dyDescent="0.25">
      <c r="A69" s="63" t="s">
        <v>155</v>
      </c>
      <c r="B69" s="64" t="s">
        <v>154</v>
      </c>
      <c r="C69" s="105" t="s">
        <v>155</v>
      </c>
      <c r="D69" s="106" t="s">
        <v>154</v>
      </c>
      <c r="E69" s="106">
        <v>0</v>
      </c>
      <c r="F69" s="106">
        <v>500000</v>
      </c>
      <c r="G69" s="106">
        <v>0</v>
      </c>
      <c r="H69" s="106">
        <v>500000</v>
      </c>
      <c r="I69" s="106">
        <v>278956.68</v>
      </c>
      <c r="J69" s="1"/>
      <c r="K69" s="1">
        <f t="shared" ref="K69:K132" si="2">+E69+F69-G69</f>
        <v>500000</v>
      </c>
      <c r="L69" s="1">
        <f t="shared" ref="L69:L132" si="3">+H69-K69</f>
        <v>0</v>
      </c>
      <c r="M69" s="1"/>
      <c r="N69" s="1"/>
      <c r="O69" s="1"/>
      <c r="P69" s="1"/>
      <c r="Q69" s="1"/>
      <c r="R69" s="1"/>
      <c r="S69" s="8" t="s">
        <v>29</v>
      </c>
      <c r="T69" t="s">
        <v>155</v>
      </c>
      <c r="U69" t="s">
        <v>154</v>
      </c>
    </row>
    <row r="70" spans="1:21" x14ac:dyDescent="0.25">
      <c r="A70" s="63" t="s">
        <v>153</v>
      </c>
      <c r="B70" s="64" t="s">
        <v>152</v>
      </c>
      <c r="C70" s="105" t="s">
        <v>153</v>
      </c>
      <c r="D70" s="106" t="s">
        <v>152</v>
      </c>
      <c r="E70" s="107">
        <v>141020000</v>
      </c>
      <c r="F70" s="107">
        <v>9840563.9900000002</v>
      </c>
      <c r="G70" s="107">
        <v>359273.6</v>
      </c>
      <c r="H70" s="107">
        <v>150501290.39000002</v>
      </c>
      <c r="I70" s="107">
        <v>90931391.549999997</v>
      </c>
      <c r="J70" s="1"/>
      <c r="K70" s="1">
        <f t="shared" si="2"/>
        <v>150501290.39000002</v>
      </c>
      <c r="L70" s="1">
        <f t="shared" si="3"/>
        <v>0</v>
      </c>
      <c r="M70" s="1"/>
      <c r="N70" s="1"/>
      <c r="O70" s="1"/>
      <c r="P70" s="1"/>
      <c r="Q70" s="1"/>
      <c r="R70" s="1"/>
      <c r="S70" s="8" t="s">
        <v>29</v>
      </c>
      <c r="T70" t="s">
        <v>153</v>
      </c>
      <c r="U70" t="s">
        <v>152</v>
      </c>
    </row>
    <row r="71" spans="1:21" x14ac:dyDescent="0.25">
      <c r="A71" s="63" t="s">
        <v>151</v>
      </c>
      <c r="B71" s="64" t="s">
        <v>150</v>
      </c>
      <c r="C71" s="105" t="s">
        <v>151</v>
      </c>
      <c r="D71" s="106" t="s">
        <v>150</v>
      </c>
      <c r="E71" s="107">
        <v>14248703.58</v>
      </c>
      <c r="F71" s="107">
        <v>7776438.9000000004</v>
      </c>
      <c r="G71" s="106">
        <v>1600000</v>
      </c>
      <c r="H71" s="107">
        <v>20425142.48</v>
      </c>
      <c r="I71" s="106">
        <v>6675723.8799999999</v>
      </c>
      <c r="J71" s="1"/>
      <c r="K71" s="1">
        <f t="shared" si="2"/>
        <v>20425142.48</v>
      </c>
      <c r="L71" s="1">
        <f t="shared" si="3"/>
        <v>0</v>
      </c>
      <c r="M71" s="1"/>
      <c r="N71" s="1"/>
      <c r="O71" s="1"/>
      <c r="P71" s="1"/>
      <c r="Q71" s="1"/>
      <c r="R71" s="1"/>
      <c r="S71" s="8" t="s">
        <v>29</v>
      </c>
      <c r="T71" t="s">
        <v>151</v>
      </c>
      <c r="U71" t="s">
        <v>150</v>
      </c>
    </row>
    <row r="72" spans="1:21" x14ac:dyDescent="0.25">
      <c r="A72" s="63" t="s">
        <v>149</v>
      </c>
      <c r="B72" s="64" t="s">
        <v>148</v>
      </c>
      <c r="C72" s="105" t="s">
        <v>149</v>
      </c>
      <c r="D72" s="106" t="s">
        <v>148</v>
      </c>
      <c r="E72" s="107">
        <v>44723686.450000003</v>
      </c>
      <c r="F72" s="107">
        <v>12421403.48</v>
      </c>
      <c r="G72" s="107">
        <v>500000</v>
      </c>
      <c r="H72" s="107">
        <v>56645089.930000007</v>
      </c>
      <c r="I72" s="107">
        <v>19667733.98</v>
      </c>
      <c r="J72" s="1"/>
      <c r="K72" s="1">
        <f t="shared" si="2"/>
        <v>56645089.930000007</v>
      </c>
      <c r="L72" s="1">
        <f t="shared" si="3"/>
        <v>0</v>
      </c>
      <c r="M72" s="1"/>
      <c r="N72" s="1"/>
      <c r="O72" s="1"/>
      <c r="P72" s="1"/>
      <c r="Q72" s="1"/>
      <c r="R72" s="1"/>
      <c r="S72" s="8" t="s">
        <v>29</v>
      </c>
      <c r="T72" t="s">
        <v>149</v>
      </c>
      <c r="U72" t="s">
        <v>148</v>
      </c>
    </row>
    <row r="73" spans="1:21" x14ac:dyDescent="0.25">
      <c r="A73" s="63" t="s">
        <v>147</v>
      </c>
      <c r="B73" s="64" t="s">
        <v>146</v>
      </c>
      <c r="C73" s="105" t="s">
        <v>147</v>
      </c>
      <c r="D73" s="106" t="s">
        <v>146</v>
      </c>
      <c r="E73" s="107">
        <v>44630000</v>
      </c>
      <c r="F73" s="107">
        <v>9506092.6999999993</v>
      </c>
      <c r="G73" s="106">
        <v>4650000</v>
      </c>
      <c r="H73" s="107">
        <v>49486092.700000003</v>
      </c>
      <c r="I73" s="107">
        <v>29926233.68</v>
      </c>
      <c r="J73" s="1"/>
      <c r="K73" s="1">
        <f t="shared" si="2"/>
        <v>49486092.700000003</v>
      </c>
      <c r="L73" s="1">
        <f t="shared" si="3"/>
        <v>0</v>
      </c>
      <c r="M73" s="1"/>
      <c r="N73" s="1"/>
      <c r="O73" s="1"/>
      <c r="P73" s="1"/>
      <c r="Q73" s="1"/>
      <c r="R73" s="1"/>
      <c r="S73" s="8" t="s">
        <v>29</v>
      </c>
      <c r="T73" t="s">
        <v>147</v>
      </c>
      <c r="U73" t="s">
        <v>146</v>
      </c>
    </row>
    <row r="74" spans="1:21" x14ac:dyDescent="0.25">
      <c r="A74" s="63" t="s">
        <v>145</v>
      </c>
      <c r="B74" s="64" t="s">
        <v>144</v>
      </c>
      <c r="C74" s="105" t="s">
        <v>145</v>
      </c>
      <c r="D74" s="106" t="s">
        <v>144</v>
      </c>
      <c r="E74" s="107">
        <v>10000000</v>
      </c>
      <c r="F74" s="107">
        <v>10000000</v>
      </c>
      <c r="G74" s="106">
        <v>0</v>
      </c>
      <c r="H74" s="107">
        <v>20000000</v>
      </c>
      <c r="I74" s="107">
        <v>12400720</v>
      </c>
      <c r="J74" s="1"/>
      <c r="K74" s="1">
        <f t="shared" si="2"/>
        <v>20000000</v>
      </c>
      <c r="L74" s="1">
        <f t="shared" si="3"/>
        <v>0</v>
      </c>
      <c r="M74" s="1"/>
      <c r="N74" s="1"/>
      <c r="O74" s="1"/>
      <c r="P74" s="1"/>
      <c r="Q74" s="1"/>
      <c r="R74" s="1"/>
      <c r="S74" s="8" t="s">
        <v>29</v>
      </c>
      <c r="T74" t="s">
        <v>145</v>
      </c>
      <c r="U74" t="s">
        <v>144</v>
      </c>
    </row>
    <row r="75" spans="1:21" x14ac:dyDescent="0.25">
      <c r="A75" s="63" t="s">
        <v>143</v>
      </c>
      <c r="B75" s="64" t="s">
        <v>142</v>
      </c>
      <c r="C75" s="105" t="s">
        <v>143</v>
      </c>
      <c r="D75" s="106" t="s">
        <v>142</v>
      </c>
      <c r="E75" s="107">
        <v>1800000</v>
      </c>
      <c r="F75" s="106">
        <v>4000000</v>
      </c>
      <c r="G75" s="106">
        <v>5390070.6200000001</v>
      </c>
      <c r="H75" s="107">
        <v>409929.37999999989</v>
      </c>
      <c r="I75" s="106">
        <v>209929.38</v>
      </c>
      <c r="J75" s="1"/>
      <c r="K75" s="1">
        <f t="shared" si="2"/>
        <v>409929.37999999989</v>
      </c>
      <c r="L75" s="1">
        <f t="shared" si="3"/>
        <v>0</v>
      </c>
      <c r="M75" s="1"/>
      <c r="N75" s="1"/>
      <c r="O75" s="1"/>
      <c r="P75" s="1"/>
      <c r="Q75" s="1"/>
      <c r="R75" s="1"/>
      <c r="S75" s="8" t="s">
        <v>29</v>
      </c>
      <c r="T75" t="s">
        <v>143</v>
      </c>
      <c r="U75" t="s">
        <v>142</v>
      </c>
    </row>
    <row r="76" spans="1:21" x14ac:dyDescent="0.25">
      <c r="A76" s="63" t="s">
        <v>141</v>
      </c>
      <c r="B76" s="64" t="s">
        <v>140</v>
      </c>
      <c r="C76" s="105" t="s">
        <v>141</v>
      </c>
      <c r="D76" s="106" t="s">
        <v>140</v>
      </c>
      <c r="E76" s="107">
        <v>110570000</v>
      </c>
      <c r="F76" s="107">
        <v>61967928.380000003</v>
      </c>
      <c r="G76" s="106">
        <v>12000000</v>
      </c>
      <c r="H76" s="107">
        <v>160537928.38</v>
      </c>
      <c r="I76" s="107">
        <v>46311075.020000003</v>
      </c>
      <c r="J76" s="1"/>
      <c r="K76" s="1">
        <f t="shared" si="2"/>
        <v>160537928.38</v>
      </c>
      <c r="L76" s="1">
        <f t="shared" si="3"/>
        <v>0</v>
      </c>
      <c r="M76" s="1"/>
      <c r="N76" s="1"/>
      <c r="O76" s="1"/>
      <c r="P76" s="1"/>
      <c r="Q76" s="1"/>
      <c r="R76" s="1"/>
      <c r="S76" s="8" t="s">
        <v>29</v>
      </c>
      <c r="T76" t="s">
        <v>141</v>
      </c>
      <c r="U76" t="s">
        <v>140</v>
      </c>
    </row>
    <row r="77" spans="1:21" x14ac:dyDescent="0.25">
      <c r="A77" s="63" t="s">
        <v>139</v>
      </c>
      <c r="B77" s="64" t="s">
        <v>138</v>
      </c>
      <c r="C77" s="105" t="s">
        <v>139</v>
      </c>
      <c r="D77" s="106" t="s">
        <v>138</v>
      </c>
      <c r="E77" s="107">
        <v>422040000</v>
      </c>
      <c r="F77" s="107">
        <v>346489302.44999999</v>
      </c>
      <c r="G77" s="107">
        <v>2000000</v>
      </c>
      <c r="H77" s="107">
        <v>766529302.45000005</v>
      </c>
      <c r="I77" s="107">
        <v>233863265.38999999</v>
      </c>
      <c r="J77" s="1"/>
      <c r="K77" s="1">
        <f t="shared" si="2"/>
        <v>766529302.45000005</v>
      </c>
      <c r="L77" s="1">
        <f t="shared" si="3"/>
        <v>0</v>
      </c>
      <c r="M77" s="1"/>
      <c r="N77" s="1"/>
      <c r="O77" s="1"/>
      <c r="P77" s="1"/>
      <c r="Q77" s="1"/>
      <c r="R77" s="1"/>
      <c r="S77" s="8" t="s">
        <v>29</v>
      </c>
      <c r="T77" t="s">
        <v>139</v>
      </c>
      <c r="U77" t="s">
        <v>138</v>
      </c>
    </row>
    <row r="78" spans="1:21" x14ac:dyDescent="0.25">
      <c r="A78" s="63" t="s">
        <v>137</v>
      </c>
      <c r="B78" s="64" t="s">
        <v>136</v>
      </c>
      <c r="C78" s="105" t="s">
        <v>137</v>
      </c>
      <c r="D78" s="106" t="s">
        <v>136</v>
      </c>
      <c r="E78" s="107">
        <v>22250000</v>
      </c>
      <c r="F78" s="107">
        <v>4574453.2699999996</v>
      </c>
      <c r="G78" s="106">
        <v>0</v>
      </c>
      <c r="H78" s="107">
        <v>26824453.27</v>
      </c>
      <c r="I78" s="107">
        <v>3695293.64</v>
      </c>
      <c r="J78" s="1"/>
      <c r="K78" s="1">
        <f t="shared" si="2"/>
        <v>26824453.27</v>
      </c>
      <c r="L78" s="1">
        <f t="shared" si="3"/>
        <v>0</v>
      </c>
      <c r="M78" s="1"/>
      <c r="N78" s="1"/>
      <c r="O78" s="1"/>
      <c r="P78" s="1"/>
      <c r="Q78" s="1"/>
      <c r="R78" s="1"/>
      <c r="S78" s="8" t="s">
        <v>29</v>
      </c>
      <c r="T78" t="s">
        <v>137</v>
      </c>
      <c r="U78" t="s">
        <v>136</v>
      </c>
    </row>
    <row r="79" spans="1:21" x14ac:dyDescent="0.25">
      <c r="A79" s="63" t="s">
        <v>135</v>
      </c>
      <c r="B79" s="64" t="s">
        <v>134</v>
      </c>
      <c r="C79" s="105" t="s">
        <v>135</v>
      </c>
      <c r="D79" s="106" t="s">
        <v>134</v>
      </c>
      <c r="E79" s="107">
        <v>14597500</v>
      </c>
      <c r="F79" s="107">
        <v>25209604.25</v>
      </c>
      <c r="G79" s="107">
        <v>0</v>
      </c>
      <c r="H79" s="107">
        <v>39807104.25</v>
      </c>
      <c r="I79" s="107">
        <v>3221884.26</v>
      </c>
      <c r="J79" s="1"/>
      <c r="K79" s="1">
        <f t="shared" si="2"/>
        <v>39807104.25</v>
      </c>
      <c r="L79" s="1">
        <f t="shared" si="3"/>
        <v>0</v>
      </c>
      <c r="M79" s="1"/>
      <c r="N79" s="1"/>
      <c r="O79" s="1"/>
      <c r="P79" s="1"/>
      <c r="Q79" s="1"/>
      <c r="R79" s="1"/>
      <c r="S79" s="8" t="s">
        <v>29</v>
      </c>
      <c r="T79" t="s">
        <v>135</v>
      </c>
      <c r="U79" t="s">
        <v>134</v>
      </c>
    </row>
    <row r="80" spans="1:21" x14ac:dyDescent="0.25">
      <c r="A80" s="63" t="s">
        <v>133</v>
      </c>
      <c r="B80" s="64" t="s">
        <v>132</v>
      </c>
      <c r="C80" s="105" t="s">
        <v>133</v>
      </c>
      <c r="D80" s="106" t="s">
        <v>132</v>
      </c>
      <c r="E80" s="107">
        <v>995000</v>
      </c>
      <c r="F80" s="107">
        <v>2400000</v>
      </c>
      <c r="G80" s="106">
        <v>0</v>
      </c>
      <c r="H80" s="107">
        <v>3395000</v>
      </c>
      <c r="I80" s="107">
        <v>2016300</v>
      </c>
      <c r="J80" s="1"/>
      <c r="K80" s="1">
        <f t="shared" si="2"/>
        <v>3395000</v>
      </c>
      <c r="L80" s="1">
        <f t="shared" si="3"/>
        <v>0</v>
      </c>
      <c r="M80" s="1"/>
      <c r="N80" s="1"/>
      <c r="O80" s="1"/>
      <c r="P80" s="1"/>
      <c r="Q80" s="1"/>
      <c r="R80" s="1"/>
      <c r="S80" s="8" t="s">
        <v>29</v>
      </c>
      <c r="T80" t="s">
        <v>133</v>
      </c>
      <c r="U80" t="s">
        <v>132</v>
      </c>
    </row>
    <row r="81" spans="1:21" x14ac:dyDescent="0.25">
      <c r="A81" s="63" t="s">
        <v>131</v>
      </c>
      <c r="B81" s="64" t="s">
        <v>130</v>
      </c>
      <c r="C81" s="105" t="s">
        <v>131</v>
      </c>
      <c r="D81" s="106" t="s">
        <v>130</v>
      </c>
      <c r="E81" s="107">
        <v>81160000</v>
      </c>
      <c r="F81" s="107">
        <v>65200000</v>
      </c>
      <c r="G81" s="107">
        <v>2000000</v>
      </c>
      <c r="H81" s="107">
        <v>144360000</v>
      </c>
      <c r="I81" s="107">
        <v>52841134.689999998</v>
      </c>
      <c r="J81" s="1"/>
      <c r="K81" s="1">
        <f t="shared" si="2"/>
        <v>144360000</v>
      </c>
      <c r="L81" s="1">
        <f t="shared" si="3"/>
        <v>0</v>
      </c>
      <c r="M81" s="1"/>
      <c r="N81" s="1"/>
      <c r="O81" s="1"/>
      <c r="P81" s="1"/>
      <c r="Q81" s="1"/>
      <c r="R81" s="1"/>
      <c r="S81" s="8" t="s">
        <v>29</v>
      </c>
      <c r="T81" t="s">
        <v>131</v>
      </c>
      <c r="U81" t="s">
        <v>130</v>
      </c>
    </row>
    <row r="82" spans="1:21" x14ac:dyDescent="0.25">
      <c r="A82" s="63" t="s">
        <v>129</v>
      </c>
      <c r="B82" s="64" t="s">
        <v>128</v>
      </c>
      <c r="C82" s="105" t="s">
        <v>129</v>
      </c>
      <c r="D82" s="106" t="s">
        <v>128</v>
      </c>
      <c r="E82" s="107">
        <v>7090000</v>
      </c>
      <c r="F82" s="107">
        <v>6156647.7999999998</v>
      </c>
      <c r="G82" s="107">
        <v>0</v>
      </c>
      <c r="H82" s="107">
        <v>13246647.800000001</v>
      </c>
      <c r="I82" s="107">
        <v>2243848.2799999998</v>
      </c>
      <c r="J82" s="1"/>
      <c r="K82" s="1">
        <f t="shared" si="2"/>
        <v>13246647.800000001</v>
      </c>
      <c r="L82" s="1">
        <f t="shared" si="3"/>
        <v>0</v>
      </c>
      <c r="M82" s="1"/>
      <c r="N82" s="1"/>
      <c r="O82" s="1"/>
      <c r="P82" s="1"/>
      <c r="Q82" s="1"/>
      <c r="R82" s="1"/>
      <c r="S82" s="8" t="s">
        <v>29</v>
      </c>
      <c r="T82" t="s">
        <v>129</v>
      </c>
      <c r="U82" t="s">
        <v>128</v>
      </c>
    </row>
    <row r="83" spans="1:21" x14ac:dyDescent="0.25">
      <c r="A83" s="63" t="s">
        <v>127</v>
      </c>
      <c r="B83" s="64" t="s">
        <v>126</v>
      </c>
      <c r="C83" s="105" t="s">
        <v>127</v>
      </c>
      <c r="D83" s="106" t="s">
        <v>126</v>
      </c>
      <c r="E83" s="107">
        <v>22830300</v>
      </c>
      <c r="F83" s="107">
        <v>15764384.039999999</v>
      </c>
      <c r="G83" s="107">
        <v>0</v>
      </c>
      <c r="H83" s="107">
        <v>38594684.039999999</v>
      </c>
      <c r="I83" s="107">
        <v>6986399.9900000002</v>
      </c>
      <c r="J83" s="1"/>
      <c r="K83" s="1">
        <f t="shared" si="2"/>
        <v>38594684.039999999</v>
      </c>
      <c r="L83" s="1">
        <f t="shared" si="3"/>
        <v>0</v>
      </c>
      <c r="M83" s="1"/>
      <c r="N83" s="1"/>
      <c r="O83" s="1"/>
      <c r="P83" s="1"/>
      <c r="Q83" s="1"/>
      <c r="R83" s="1"/>
      <c r="S83" s="8" t="s">
        <v>29</v>
      </c>
      <c r="T83" t="s">
        <v>127</v>
      </c>
      <c r="U83" t="s">
        <v>126</v>
      </c>
    </row>
    <row r="84" spans="1:21" x14ac:dyDescent="0.25">
      <c r="A84" s="63" t="s">
        <v>125</v>
      </c>
      <c r="B84" s="64" t="s">
        <v>124</v>
      </c>
      <c r="C84" s="105" t="s">
        <v>125</v>
      </c>
      <c r="D84" s="106" t="s">
        <v>124</v>
      </c>
      <c r="E84" s="107">
        <v>95049000</v>
      </c>
      <c r="F84" s="107">
        <v>24355614.52</v>
      </c>
      <c r="G84" s="107">
        <v>36660000</v>
      </c>
      <c r="H84" s="107">
        <v>82744614.519999996</v>
      </c>
      <c r="I84" s="107">
        <v>21909588.350000001</v>
      </c>
      <c r="J84" s="1"/>
      <c r="K84" s="1">
        <f t="shared" si="2"/>
        <v>82744614.519999996</v>
      </c>
      <c r="L84" s="1">
        <f t="shared" si="3"/>
        <v>0</v>
      </c>
      <c r="M84" s="1"/>
      <c r="N84" s="1"/>
      <c r="O84" s="1"/>
      <c r="P84" s="1"/>
      <c r="Q84" s="1"/>
      <c r="R84" s="1"/>
      <c r="S84" s="8" t="s">
        <v>29</v>
      </c>
      <c r="T84" t="s">
        <v>125</v>
      </c>
      <c r="U84" t="s">
        <v>124</v>
      </c>
    </row>
    <row r="85" spans="1:21" x14ac:dyDescent="0.25">
      <c r="A85" s="63" t="s">
        <v>123</v>
      </c>
      <c r="B85" s="64" t="s">
        <v>122</v>
      </c>
      <c r="C85" s="105" t="s">
        <v>123</v>
      </c>
      <c r="D85" s="106" t="s">
        <v>122</v>
      </c>
      <c r="E85" s="106">
        <v>0</v>
      </c>
      <c r="F85" s="106">
        <v>0</v>
      </c>
      <c r="G85" s="106">
        <v>0</v>
      </c>
      <c r="H85" s="106">
        <v>0</v>
      </c>
      <c r="I85" s="106">
        <v>0</v>
      </c>
      <c r="J85" s="1"/>
      <c r="K85" s="1">
        <f t="shared" si="2"/>
        <v>0</v>
      </c>
      <c r="L85" s="1">
        <f t="shared" si="3"/>
        <v>0</v>
      </c>
      <c r="M85" s="1"/>
      <c r="N85" s="1"/>
      <c r="O85" s="1"/>
      <c r="P85" s="1"/>
      <c r="Q85" s="1"/>
      <c r="R85" s="1"/>
      <c r="S85" s="8" t="s">
        <v>29</v>
      </c>
      <c r="T85" t="s">
        <v>123</v>
      </c>
      <c r="U85" t="s">
        <v>122</v>
      </c>
    </row>
    <row r="86" spans="1:21" x14ac:dyDescent="0.25">
      <c r="A86" s="63" t="s">
        <v>121</v>
      </c>
      <c r="B86" s="64" t="s">
        <v>120</v>
      </c>
      <c r="C86" s="105" t="s">
        <v>121</v>
      </c>
      <c r="D86" s="106" t="s">
        <v>120</v>
      </c>
      <c r="E86" s="107">
        <v>25174640.300000001</v>
      </c>
      <c r="F86" s="107">
        <v>2015756.11</v>
      </c>
      <c r="G86" s="107">
        <v>236273</v>
      </c>
      <c r="H86" s="107">
        <v>26954123.41</v>
      </c>
      <c r="I86" s="107">
        <v>6064312.5499999998</v>
      </c>
      <c r="J86" s="1"/>
      <c r="K86" s="1">
        <f t="shared" si="2"/>
        <v>26954123.41</v>
      </c>
      <c r="L86" s="1">
        <f t="shared" si="3"/>
        <v>0</v>
      </c>
      <c r="M86" s="1"/>
      <c r="N86" s="1"/>
      <c r="O86" s="1"/>
      <c r="P86" s="1"/>
      <c r="Q86" s="1"/>
      <c r="R86" s="1"/>
      <c r="S86" s="8" t="s">
        <v>29</v>
      </c>
      <c r="T86" t="s">
        <v>121</v>
      </c>
      <c r="U86" t="s">
        <v>120</v>
      </c>
    </row>
    <row r="87" spans="1:21" x14ac:dyDescent="0.25">
      <c r="A87" s="63" t="s">
        <v>119</v>
      </c>
      <c r="B87" s="64" t="s">
        <v>118</v>
      </c>
      <c r="C87" s="105" t="s">
        <v>119</v>
      </c>
      <c r="D87" s="106" t="s">
        <v>118</v>
      </c>
      <c r="E87" s="107">
        <v>198000</v>
      </c>
      <c r="F87" s="106">
        <v>15569696.16</v>
      </c>
      <c r="G87" s="106">
        <v>2498000</v>
      </c>
      <c r="H87" s="107">
        <v>13269696.16</v>
      </c>
      <c r="I87" s="106">
        <v>1539720.36</v>
      </c>
      <c r="J87" s="1"/>
      <c r="K87" s="1">
        <f t="shared" si="2"/>
        <v>13269696.16</v>
      </c>
      <c r="L87" s="1">
        <f t="shared" si="3"/>
        <v>0</v>
      </c>
      <c r="M87" s="1"/>
      <c r="N87" s="1"/>
      <c r="O87" s="1"/>
      <c r="P87" s="1"/>
      <c r="Q87" s="1"/>
      <c r="R87" s="1"/>
      <c r="S87" s="8" t="s">
        <v>29</v>
      </c>
      <c r="T87" t="s">
        <v>119</v>
      </c>
      <c r="U87" t="s">
        <v>118</v>
      </c>
    </row>
    <row r="88" spans="1:21" x14ac:dyDescent="0.25">
      <c r="A88" s="63" t="s">
        <v>117</v>
      </c>
      <c r="B88" s="64" t="s">
        <v>116</v>
      </c>
      <c r="C88" s="105" t="s">
        <v>117</v>
      </c>
      <c r="D88" s="106" t="s">
        <v>116</v>
      </c>
      <c r="E88" s="107">
        <v>31461167.949999999</v>
      </c>
      <c r="F88" s="107">
        <v>25244104.16</v>
      </c>
      <c r="G88" s="107">
        <v>1532000</v>
      </c>
      <c r="H88" s="107">
        <v>55173272.109999999</v>
      </c>
      <c r="I88" s="107">
        <v>14455138.85</v>
      </c>
      <c r="J88" s="1"/>
      <c r="K88" s="1">
        <f t="shared" si="2"/>
        <v>55173272.109999999</v>
      </c>
      <c r="L88" s="1">
        <f t="shared" si="3"/>
        <v>0</v>
      </c>
      <c r="M88" s="1"/>
      <c r="N88" s="1"/>
      <c r="O88" s="1"/>
      <c r="P88" s="1"/>
      <c r="Q88" s="1"/>
      <c r="R88" s="1"/>
      <c r="S88" s="8" t="s">
        <v>29</v>
      </c>
      <c r="T88" t="s">
        <v>117</v>
      </c>
      <c r="U88" t="s">
        <v>116</v>
      </c>
    </row>
    <row r="89" spans="1:21" x14ac:dyDescent="0.25">
      <c r="A89" s="63" t="s">
        <v>115</v>
      </c>
      <c r="B89" s="64" t="s">
        <v>114</v>
      </c>
      <c r="C89" s="105" t="s">
        <v>115</v>
      </c>
      <c r="D89" s="106" t="s">
        <v>114</v>
      </c>
      <c r="E89" s="107">
        <v>12280000</v>
      </c>
      <c r="F89" s="107">
        <v>25105000</v>
      </c>
      <c r="G89" s="107">
        <v>11672000</v>
      </c>
      <c r="H89" s="107">
        <v>25713000</v>
      </c>
      <c r="I89" s="107">
        <v>993653.59</v>
      </c>
      <c r="J89" s="1"/>
      <c r="K89" s="1">
        <f t="shared" si="2"/>
        <v>25713000</v>
      </c>
      <c r="L89" s="1">
        <f t="shared" si="3"/>
        <v>0</v>
      </c>
      <c r="M89" s="1"/>
      <c r="N89" s="1"/>
      <c r="O89" s="1"/>
      <c r="P89" s="1"/>
      <c r="Q89" s="1"/>
      <c r="R89" s="1"/>
      <c r="S89" s="8" t="s">
        <v>29</v>
      </c>
      <c r="T89" t="s">
        <v>115</v>
      </c>
      <c r="U89" t="s">
        <v>114</v>
      </c>
    </row>
    <row r="90" spans="1:21" x14ac:dyDescent="0.25">
      <c r="A90" s="63" t="s">
        <v>113</v>
      </c>
      <c r="B90" s="64" t="s">
        <v>112</v>
      </c>
      <c r="C90" s="105" t="s">
        <v>113</v>
      </c>
      <c r="D90" s="106" t="s">
        <v>112</v>
      </c>
      <c r="E90" s="107">
        <v>33471487.140000001</v>
      </c>
      <c r="F90" s="107">
        <v>10560980.76</v>
      </c>
      <c r="G90" s="107">
        <v>11000000</v>
      </c>
      <c r="H90" s="107">
        <v>33032467.899999999</v>
      </c>
      <c r="I90" s="107">
        <v>8715677.1099999994</v>
      </c>
      <c r="J90" s="1"/>
      <c r="K90" s="1">
        <f t="shared" si="2"/>
        <v>33032467.899999999</v>
      </c>
      <c r="L90" s="1">
        <f t="shared" si="3"/>
        <v>0</v>
      </c>
      <c r="M90" s="1"/>
      <c r="N90" s="1"/>
      <c r="O90" s="1"/>
      <c r="P90" s="1"/>
      <c r="Q90" s="1"/>
      <c r="R90" s="1"/>
      <c r="S90" s="8" t="s">
        <v>29</v>
      </c>
      <c r="T90" t="s">
        <v>113</v>
      </c>
      <c r="U90" t="s">
        <v>112</v>
      </c>
    </row>
    <row r="91" spans="1:21" x14ac:dyDescent="0.25">
      <c r="A91" s="63" t="s">
        <v>111</v>
      </c>
      <c r="B91" s="64" t="s">
        <v>110</v>
      </c>
      <c r="C91" s="105" t="s">
        <v>111</v>
      </c>
      <c r="D91" s="106" t="s">
        <v>110</v>
      </c>
      <c r="E91" s="107">
        <v>55786400</v>
      </c>
      <c r="F91" s="107">
        <v>57017773.340000004</v>
      </c>
      <c r="G91" s="107">
        <v>14543883.5</v>
      </c>
      <c r="H91" s="107">
        <v>98260289.840000004</v>
      </c>
      <c r="I91" s="107">
        <v>40067994.369999997</v>
      </c>
      <c r="J91" s="1"/>
      <c r="K91" s="1">
        <f t="shared" si="2"/>
        <v>98260289.840000004</v>
      </c>
      <c r="L91" s="1">
        <f t="shared" si="3"/>
        <v>0</v>
      </c>
      <c r="M91" s="1"/>
      <c r="N91" s="1"/>
      <c r="O91" s="1"/>
      <c r="P91" s="1"/>
      <c r="Q91" s="1"/>
      <c r="R91" s="1"/>
      <c r="S91" s="8" t="s">
        <v>29</v>
      </c>
      <c r="T91" t="s">
        <v>111</v>
      </c>
      <c r="U91" t="s">
        <v>110</v>
      </c>
    </row>
    <row r="92" spans="1:21" x14ac:dyDescent="0.25">
      <c r="A92" s="63" t="s">
        <v>109</v>
      </c>
      <c r="B92" s="64" t="s">
        <v>108</v>
      </c>
      <c r="C92" s="105" t="s">
        <v>109</v>
      </c>
      <c r="D92" s="106" t="s">
        <v>108</v>
      </c>
      <c r="E92" s="107">
        <v>2410000</v>
      </c>
      <c r="F92" s="107">
        <v>20100000</v>
      </c>
      <c r="G92" s="106">
        <v>20000000</v>
      </c>
      <c r="H92" s="107">
        <v>2510000</v>
      </c>
      <c r="I92" s="107">
        <v>0</v>
      </c>
      <c r="J92" s="1"/>
      <c r="K92" s="1">
        <f t="shared" si="2"/>
        <v>2510000</v>
      </c>
      <c r="L92" s="1">
        <f t="shared" si="3"/>
        <v>0</v>
      </c>
      <c r="M92" s="1"/>
      <c r="N92" s="1"/>
      <c r="O92" s="1"/>
      <c r="P92" s="1"/>
      <c r="Q92" s="1"/>
      <c r="R92" s="1"/>
      <c r="S92" s="8" t="s">
        <v>29</v>
      </c>
      <c r="T92" t="s">
        <v>109</v>
      </c>
      <c r="U92" t="s">
        <v>108</v>
      </c>
    </row>
    <row r="93" spans="1:21" x14ac:dyDescent="0.25">
      <c r="A93" s="63" t="s">
        <v>107</v>
      </c>
      <c r="B93" s="64" t="s">
        <v>106</v>
      </c>
      <c r="C93" s="105" t="s">
        <v>107</v>
      </c>
      <c r="D93" s="106" t="s">
        <v>106</v>
      </c>
      <c r="E93" s="107">
        <v>1986689</v>
      </c>
      <c r="F93" s="107">
        <v>5987875</v>
      </c>
      <c r="G93" s="107">
        <v>3437875</v>
      </c>
      <c r="H93" s="107">
        <v>4536689</v>
      </c>
      <c r="I93" s="107">
        <v>2251884.9500000002</v>
      </c>
      <c r="J93" s="1"/>
      <c r="K93" s="1">
        <f t="shared" si="2"/>
        <v>4536689</v>
      </c>
      <c r="L93" s="1">
        <f t="shared" si="3"/>
        <v>0</v>
      </c>
      <c r="M93" s="1"/>
      <c r="N93" s="1"/>
      <c r="O93" s="1"/>
      <c r="P93" s="1"/>
      <c r="Q93" s="1"/>
      <c r="R93" s="1"/>
      <c r="S93" s="8" t="s">
        <v>29</v>
      </c>
      <c r="T93" t="s">
        <v>107</v>
      </c>
      <c r="U93" t="s">
        <v>106</v>
      </c>
    </row>
    <row r="94" spans="1:21" x14ac:dyDescent="0.25">
      <c r="A94" s="63" t="s">
        <v>105</v>
      </c>
      <c r="B94" s="64" t="s">
        <v>104</v>
      </c>
      <c r="C94" s="109" t="s">
        <v>105</v>
      </c>
      <c r="D94" s="110" t="s">
        <v>104</v>
      </c>
      <c r="E94" s="111">
        <v>0</v>
      </c>
      <c r="F94" s="110">
        <v>0</v>
      </c>
      <c r="G94" s="110">
        <v>0</v>
      </c>
      <c r="H94" s="111">
        <v>0</v>
      </c>
      <c r="I94" s="111">
        <v>0</v>
      </c>
      <c r="J94" s="1"/>
      <c r="K94" s="1">
        <f t="shared" si="2"/>
        <v>0</v>
      </c>
      <c r="L94" s="1">
        <f t="shared" si="3"/>
        <v>0</v>
      </c>
      <c r="M94" s="1"/>
      <c r="N94" s="1"/>
      <c r="O94" s="1"/>
      <c r="P94" s="1"/>
      <c r="Q94" s="1"/>
      <c r="R94" s="1"/>
      <c r="S94" s="108" t="s">
        <v>101</v>
      </c>
      <c r="T94" t="s">
        <v>105</v>
      </c>
      <c r="U94" t="s">
        <v>104</v>
      </c>
    </row>
    <row r="95" spans="1:21" x14ac:dyDescent="0.25">
      <c r="A95" s="63" t="s">
        <v>103</v>
      </c>
      <c r="B95" s="64" t="s">
        <v>102</v>
      </c>
      <c r="C95" s="109" t="s">
        <v>103</v>
      </c>
      <c r="D95" s="110" t="s">
        <v>102</v>
      </c>
      <c r="E95" s="111">
        <v>392349547.18000001</v>
      </c>
      <c r="F95" s="110">
        <v>0</v>
      </c>
      <c r="G95" s="111">
        <v>32000000</v>
      </c>
      <c r="H95" s="111">
        <v>360349547.18000001</v>
      </c>
      <c r="I95" s="111">
        <v>269730578.92000002</v>
      </c>
      <c r="J95" s="1"/>
      <c r="K95" s="1">
        <f t="shared" si="2"/>
        <v>360349547.18000001</v>
      </c>
      <c r="L95" s="1">
        <f t="shared" si="3"/>
        <v>0</v>
      </c>
      <c r="M95" s="1"/>
      <c r="N95" s="1"/>
      <c r="O95" s="1"/>
      <c r="P95" s="1"/>
      <c r="Q95" s="1"/>
      <c r="R95" s="1"/>
      <c r="S95" s="10" t="s">
        <v>101</v>
      </c>
      <c r="T95" t="s">
        <v>103</v>
      </c>
      <c r="U95" t="s">
        <v>102</v>
      </c>
    </row>
    <row r="96" spans="1:21" x14ac:dyDescent="0.25">
      <c r="A96" s="63" t="s">
        <v>100</v>
      </c>
      <c r="B96" s="64" t="s">
        <v>75</v>
      </c>
      <c r="C96" s="112" t="s">
        <v>100</v>
      </c>
      <c r="D96" s="113" t="s">
        <v>75</v>
      </c>
      <c r="E96" s="114">
        <v>64071706.509999998</v>
      </c>
      <c r="F96" s="114">
        <v>146091626.13999999</v>
      </c>
      <c r="G96" s="113">
        <v>68000</v>
      </c>
      <c r="H96" s="114">
        <v>210095332.64999998</v>
      </c>
      <c r="I96" s="114">
        <v>32294532.219999999</v>
      </c>
      <c r="J96" s="1"/>
      <c r="K96" s="1">
        <f t="shared" si="2"/>
        <v>210095332.64999998</v>
      </c>
      <c r="L96" s="1">
        <f t="shared" si="3"/>
        <v>0</v>
      </c>
      <c r="M96" s="1"/>
      <c r="N96" s="1"/>
      <c r="O96" s="1"/>
      <c r="P96" s="1"/>
      <c r="Q96" s="1"/>
      <c r="R96" s="1"/>
      <c r="S96" s="9" t="s">
        <v>63</v>
      </c>
      <c r="T96" t="s">
        <v>100</v>
      </c>
      <c r="U96" t="s">
        <v>75</v>
      </c>
    </row>
    <row r="97" spans="1:21" x14ac:dyDescent="0.25">
      <c r="A97" s="63" t="s">
        <v>99</v>
      </c>
      <c r="B97" s="64" t="s">
        <v>98</v>
      </c>
      <c r="C97" s="112" t="s">
        <v>99</v>
      </c>
      <c r="D97" s="113" t="s">
        <v>98</v>
      </c>
      <c r="E97" s="114">
        <v>121866000</v>
      </c>
      <c r="F97" s="114">
        <v>252458688.86000001</v>
      </c>
      <c r="G97" s="114">
        <v>0</v>
      </c>
      <c r="H97" s="114">
        <v>374324688.86000001</v>
      </c>
      <c r="I97" s="114">
        <v>138674733</v>
      </c>
      <c r="J97" s="1"/>
      <c r="K97" s="1">
        <f t="shared" si="2"/>
        <v>374324688.86000001</v>
      </c>
      <c r="L97" s="1">
        <f t="shared" si="3"/>
        <v>0</v>
      </c>
      <c r="M97" s="1"/>
      <c r="N97" s="1"/>
      <c r="O97" s="1"/>
      <c r="P97" s="1"/>
      <c r="Q97" s="1"/>
      <c r="R97" s="1"/>
      <c r="S97" s="9" t="s">
        <v>63</v>
      </c>
      <c r="T97" t="s">
        <v>99</v>
      </c>
      <c r="U97" t="s">
        <v>98</v>
      </c>
    </row>
    <row r="98" spans="1:21" x14ac:dyDescent="0.25">
      <c r="A98" s="63" t="s">
        <v>97</v>
      </c>
      <c r="B98" s="64" t="s">
        <v>96</v>
      </c>
      <c r="C98" s="112" t="s">
        <v>97</v>
      </c>
      <c r="D98" s="113" t="s">
        <v>96</v>
      </c>
      <c r="E98" s="114">
        <v>24455791.25</v>
      </c>
      <c r="F98" s="114">
        <v>27488824.02</v>
      </c>
      <c r="G98" s="114">
        <v>14343741.25</v>
      </c>
      <c r="H98" s="114">
        <v>37600874.019999996</v>
      </c>
      <c r="I98" s="114">
        <v>3865008.54</v>
      </c>
      <c r="J98" s="1"/>
      <c r="K98" s="1">
        <f t="shared" si="2"/>
        <v>37600874.019999996</v>
      </c>
      <c r="L98" s="1">
        <f t="shared" si="3"/>
        <v>0</v>
      </c>
      <c r="M98" s="1"/>
      <c r="N98" s="1"/>
      <c r="O98" s="1"/>
      <c r="P98" s="1"/>
      <c r="Q98" s="1"/>
      <c r="R98" s="1"/>
      <c r="S98" s="9" t="s">
        <v>63</v>
      </c>
      <c r="T98" t="s">
        <v>97</v>
      </c>
      <c r="U98" t="s">
        <v>96</v>
      </c>
    </row>
    <row r="99" spans="1:21" x14ac:dyDescent="0.25">
      <c r="A99" s="63" t="s">
        <v>95</v>
      </c>
      <c r="B99" s="64" t="s">
        <v>94</v>
      </c>
      <c r="C99" s="112" t="s">
        <v>95</v>
      </c>
      <c r="D99" s="113" t="s">
        <v>94</v>
      </c>
      <c r="E99" s="114">
        <v>35360450</v>
      </c>
      <c r="F99" s="114">
        <v>88314416.950000003</v>
      </c>
      <c r="G99" s="114">
        <v>8620000</v>
      </c>
      <c r="H99" s="114">
        <v>115054866.95</v>
      </c>
      <c r="I99" s="114">
        <v>13014108</v>
      </c>
      <c r="J99" s="1"/>
      <c r="K99" s="1">
        <f t="shared" si="2"/>
        <v>115054866.95</v>
      </c>
      <c r="L99" s="1">
        <f t="shared" si="3"/>
        <v>0</v>
      </c>
      <c r="M99" s="1"/>
      <c r="N99" s="1"/>
      <c r="O99" s="1"/>
      <c r="P99" s="1"/>
      <c r="Q99" s="1"/>
      <c r="R99" s="1"/>
      <c r="S99" s="9" t="s">
        <v>63</v>
      </c>
      <c r="T99" t="s">
        <v>95</v>
      </c>
      <c r="U99" t="s">
        <v>94</v>
      </c>
    </row>
    <row r="100" spans="1:21" x14ac:dyDescent="0.25">
      <c r="A100" s="63" t="s">
        <v>93</v>
      </c>
      <c r="B100" s="64" t="s">
        <v>67</v>
      </c>
      <c r="C100" s="112" t="s">
        <v>93</v>
      </c>
      <c r="D100" s="113" t="s">
        <v>523</v>
      </c>
      <c r="E100" s="114">
        <v>222359003</v>
      </c>
      <c r="F100" s="114">
        <v>308028392.88999999</v>
      </c>
      <c r="G100" s="114">
        <v>34628747.630000003</v>
      </c>
      <c r="H100" s="114">
        <v>495758648.25999999</v>
      </c>
      <c r="I100" s="114">
        <v>152384565.44999999</v>
      </c>
      <c r="J100" s="1"/>
      <c r="K100" s="1">
        <f t="shared" si="2"/>
        <v>495758648.25999999</v>
      </c>
      <c r="L100" s="1">
        <f t="shared" si="3"/>
        <v>0</v>
      </c>
      <c r="M100" s="1"/>
      <c r="N100" s="1"/>
      <c r="O100" s="1"/>
      <c r="P100" s="1"/>
      <c r="Q100" s="1"/>
      <c r="R100" s="1"/>
      <c r="S100" s="9" t="s">
        <v>63</v>
      </c>
      <c r="T100" t="s">
        <v>93</v>
      </c>
      <c r="U100" t="s">
        <v>523</v>
      </c>
    </row>
    <row r="101" spans="1:21" x14ac:dyDescent="0.25">
      <c r="A101" s="63" t="s">
        <v>92</v>
      </c>
      <c r="B101" s="64" t="s">
        <v>91</v>
      </c>
      <c r="C101" s="112" t="s">
        <v>92</v>
      </c>
      <c r="D101" s="113" t="s">
        <v>91</v>
      </c>
      <c r="E101" s="114">
        <v>0</v>
      </c>
      <c r="F101" s="114">
        <v>35173876.25</v>
      </c>
      <c r="G101" s="114">
        <v>0</v>
      </c>
      <c r="H101" s="114">
        <v>35173876.25</v>
      </c>
      <c r="I101" s="113">
        <v>14343898.65</v>
      </c>
      <c r="J101" s="1"/>
      <c r="K101" s="1">
        <f t="shared" si="2"/>
        <v>35173876.25</v>
      </c>
      <c r="L101" s="1">
        <f t="shared" si="3"/>
        <v>0</v>
      </c>
      <c r="M101" s="1"/>
      <c r="N101" s="1"/>
      <c r="O101" s="1"/>
      <c r="P101" s="1"/>
      <c r="Q101" s="1"/>
      <c r="R101" s="1"/>
      <c r="S101" s="9" t="s">
        <v>63</v>
      </c>
      <c r="T101" t="s">
        <v>92</v>
      </c>
      <c r="U101" t="s">
        <v>91</v>
      </c>
    </row>
    <row r="102" spans="1:21" x14ac:dyDescent="0.25">
      <c r="A102" s="63" t="s">
        <v>90</v>
      </c>
      <c r="B102" s="64" t="s">
        <v>89</v>
      </c>
      <c r="C102" s="112" t="s">
        <v>90</v>
      </c>
      <c r="D102" s="113" t="s">
        <v>89</v>
      </c>
      <c r="E102" s="114">
        <v>1750000</v>
      </c>
      <c r="F102" s="114">
        <v>12050000</v>
      </c>
      <c r="G102" s="114">
        <v>14010</v>
      </c>
      <c r="H102" s="114">
        <v>13785990</v>
      </c>
      <c r="I102" s="113">
        <v>1228986</v>
      </c>
      <c r="J102" s="1"/>
      <c r="K102" s="1">
        <f t="shared" si="2"/>
        <v>13785990</v>
      </c>
      <c r="L102" s="1">
        <f t="shared" si="3"/>
        <v>0</v>
      </c>
      <c r="M102" s="1"/>
      <c r="N102" s="1"/>
      <c r="O102" s="1"/>
      <c r="P102" s="1"/>
      <c r="Q102" s="1"/>
      <c r="R102" s="1"/>
      <c r="S102" s="9" t="s">
        <v>63</v>
      </c>
      <c r="T102" t="s">
        <v>90</v>
      </c>
      <c r="U102" t="s">
        <v>89</v>
      </c>
    </row>
    <row r="103" spans="1:21" x14ac:dyDescent="0.25">
      <c r="A103" s="63" t="s">
        <v>88</v>
      </c>
      <c r="B103" s="64" t="s">
        <v>87</v>
      </c>
      <c r="C103" s="112" t="s">
        <v>88</v>
      </c>
      <c r="D103" s="113" t="s">
        <v>524</v>
      </c>
      <c r="E103" s="114">
        <v>211141400</v>
      </c>
      <c r="F103" s="114">
        <v>268005770.78</v>
      </c>
      <c r="G103" s="114">
        <v>31023148.07</v>
      </c>
      <c r="H103" s="114">
        <v>448124022.70999998</v>
      </c>
      <c r="I103" s="114">
        <v>12742671.689999999</v>
      </c>
      <c r="J103" s="1"/>
      <c r="K103" s="1">
        <f t="shared" si="2"/>
        <v>448124022.70999998</v>
      </c>
      <c r="L103" s="1">
        <f t="shared" si="3"/>
        <v>0</v>
      </c>
      <c r="M103" s="1"/>
      <c r="N103" s="1"/>
      <c r="O103" s="1"/>
      <c r="P103" s="1"/>
      <c r="Q103" s="1"/>
      <c r="R103" s="1"/>
      <c r="S103" s="9" t="s">
        <v>63</v>
      </c>
      <c r="T103" t="s">
        <v>88</v>
      </c>
      <c r="U103" t="s">
        <v>524</v>
      </c>
    </row>
    <row r="104" spans="1:21" x14ac:dyDescent="0.25">
      <c r="A104" s="63" t="s">
        <v>86</v>
      </c>
      <c r="B104" s="64" t="s">
        <v>85</v>
      </c>
      <c r="C104" s="112" t="s">
        <v>86</v>
      </c>
      <c r="D104" s="113" t="s">
        <v>85</v>
      </c>
      <c r="E104" s="114">
        <v>261181305.69</v>
      </c>
      <c r="F104" s="114">
        <v>4400579350.79</v>
      </c>
      <c r="G104" s="114">
        <v>84334396.359999999</v>
      </c>
      <c r="H104" s="114">
        <v>4577426260.1199999</v>
      </c>
      <c r="I104" s="113">
        <v>44978198.189999998</v>
      </c>
      <c r="J104" s="1"/>
      <c r="K104" s="1">
        <f t="shared" si="2"/>
        <v>4577426260.1199999</v>
      </c>
      <c r="L104" s="1">
        <f t="shared" si="3"/>
        <v>0</v>
      </c>
      <c r="M104" s="1"/>
      <c r="N104" s="1"/>
      <c r="O104" s="1"/>
      <c r="P104" s="1"/>
      <c r="Q104" s="1"/>
      <c r="R104" s="1"/>
      <c r="S104" s="9" t="s">
        <v>63</v>
      </c>
      <c r="T104" t="s">
        <v>86</v>
      </c>
      <c r="U104" t="s">
        <v>85</v>
      </c>
    </row>
    <row r="105" spans="1:21" x14ac:dyDescent="0.25">
      <c r="A105" s="63" t="s">
        <v>84</v>
      </c>
      <c r="B105" s="64" t="s">
        <v>83</v>
      </c>
      <c r="C105" s="112" t="s">
        <v>84</v>
      </c>
      <c r="D105" s="113" t="s">
        <v>83</v>
      </c>
      <c r="E105" s="114">
        <f>2271148015.6-209794675.96</f>
        <v>2061353339.6399999</v>
      </c>
      <c r="F105" s="114">
        <f>5275280035.04+209794675.96</f>
        <v>5485074711</v>
      </c>
      <c r="G105" s="114">
        <v>31194920.25</v>
      </c>
      <c r="H105" s="114">
        <v>7515233130.3899994</v>
      </c>
      <c r="I105" s="114">
        <v>1268810676.46</v>
      </c>
      <c r="J105" s="1"/>
      <c r="K105" s="1">
        <f t="shared" si="2"/>
        <v>7515233130.3899994</v>
      </c>
      <c r="L105" s="1">
        <f t="shared" si="3"/>
        <v>0</v>
      </c>
      <c r="M105" s="1"/>
      <c r="N105" s="1"/>
      <c r="O105" s="1"/>
      <c r="P105" s="1"/>
      <c r="Q105" s="1"/>
      <c r="R105" s="1"/>
      <c r="S105" s="9" t="s">
        <v>63</v>
      </c>
      <c r="T105" t="s">
        <v>84</v>
      </c>
      <c r="U105" t="s">
        <v>83</v>
      </c>
    </row>
    <row r="106" spans="1:21" x14ac:dyDescent="0.25">
      <c r="A106" s="63" t="s">
        <v>495</v>
      </c>
      <c r="B106" s="64" t="s">
        <v>496</v>
      </c>
      <c r="C106" s="112" t="s">
        <v>495</v>
      </c>
      <c r="D106" s="113" t="s">
        <v>496</v>
      </c>
      <c r="E106" s="114">
        <v>100000</v>
      </c>
      <c r="F106" s="114">
        <v>0</v>
      </c>
      <c r="G106" s="114">
        <v>0</v>
      </c>
      <c r="H106" s="114">
        <v>100000</v>
      </c>
      <c r="I106" s="114">
        <v>0</v>
      </c>
      <c r="J106" s="1"/>
      <c r="K106" s="1">
        <f t="shared" si="2"/>
        <v>100000</v>
      </c>
      <c r="L106" s="1">
        <f t="shared" si="3"/>
        <v>0</v>
      </c>
      <c r="M106" s="1"/>
      <c r="N106" s="1"/>
      <c r="O106" s="1"/>
      <c r="P106" s="1"/>
      <c r="Q106" s="1"/>
      <c r="R106" s="1"/>
      <c r="S106" s="9" t="s">
        <v>63</v>
      </c>
      <c r="T106" t="s">
        <v>495</v>
      </c>
      <c r="U106" t="s">
        <v>496</v>
      </c>
    </row>
    <row r="107" spans="1:21" x14ac:dyDescent="0.25">
      <c r="A107" s="63" t="s">
        <v>82</v>
      </c>
      <c r="B107" s="64" t="s">
        <v>81</v>
      </c>
      <c r="C107" s="112" t="s">
        <v>82</v>
      </c>
      <c r="D107" s="113" t="s">
        <v>81</v>
      </c>
      <c r="E107" s="114">
        <v>1129487075.6900001</v>
      </c>
      <c r="F107" s="114">
        <v>8347406931.6400003</v>
      </c>
      <c r="G107" s="114">
        <v>575481837.34000003</v>
      </c>
      <c r="H107" s="114">
        <v>8901412169.9899998</v>
      </c>
      <c r="I107" s="114">
        <v>611845767.87</v>
      </c>
      <c r="J107" s="1"/>
      <c r="K107" s="1">
        <f t="shared" si="2"/>
        <v>8901412169.9899998</v>
      </c>
      <c r="L107" s="1">
        <f t="shared" si="3"/>
        <v>0</v>
      </c>
      <c r="M107" s="1"/>
      <c r="N107" s="1"/>
      <c r="O107" s="1"/>
      <c r="P107" s="1"/>
      <c r="Q107" s="1"/>
      <c r="R107" s="1"/>
      <c r="S107" s="9" t="s">
        <v>63</v>
      </c>
      <c r="T107" t="s">
        <v>82</v>
      </c>
      <c r="U107" t="s">
        <v>81</v>
      </c>
    </row>
    <row r="108" spans="1:21" x14ac:dyDescent="0.25">
      <c r="A108" s="63" t="s">
        <v>80</v>
      </c>
      <c r="B108" s="64" t="s">
        <v>79</v>
      </c>
      <c r="C108" s="112" t="s">
        <v>80</v>
      </c>
      <c r="D108" s="113" t="s">
        <v>79</v>
      </c>
      <c r="E108" s="114">
        <v>84326773.650000006</v>
      </c>
      <c r="F108" s="114">
        <v>1427576028.3</v>
      </c>
      <c r="G108" s="114">
        <v>71300000</v>
      </c>
      <c r="H108" s="114">
        <v>1440602801.95</v>
      </c>
      <c r="I108" s="113">
        <v>262610220.91999999</v>
      </c>
      <c r="J108" s="1"/>
      <c r="K108" s="1">
        <f t="shared" si="2"/>
        <v>1440602801.95</v>
      </c>
      <c r="L108" s="1">
        <f t="shared" si="3"/>
        <v>0</v>
      </c>
      <c r="M108" s="1"/>
      <c r="N108" s="1"/>
      <c r="O108" s="1"/>
      <c r="P108" s="1"/>
      <c r="Q108" s="1"/>
      <c r="R108" s="1"/>
      <c r="S108" s="9" t="s">
        <v>63</v>
      </c>
      <c r="T108" t="s">
        <v>80</v>
      </c>
      <c r="U108" t="s">
        <v>79</v>
      </c>
    </row>
    <row r="109" spans="1:21" x14ac:dyDescent="0.25">
      <c r="A109" s="63" t="s">
        <v>78</v>
      </c>
      <c r="B109" s="64" t="s">
        <v>77</v>
      </c>
      <c r="C109" s="112" t="s">
        <v>78</v>
      </c>
      <c r="D109" s="113" t="s">
        <v>77</v>
      </c>
      <c r="E109" s="114">
        <v>50000000</v>
      </c>
      <c r="F109" s="114">
        <v>732599000</v>
      </c>
      <c r="G109" s="114">
        <v>275599000</v>
      </c>
      <c r="H109" s="114">
        <v>507000000</v>
      </c>
      <c r="I109" s="114">
        <v>0</v>
      </c>
      <c r="J109" s="1"/>
      <c r="K109" s="1">
        <f t="shared" si="2"/>
        <v>507000000</v>
      </c>
      <c r="L109" s="1">
        <f t="shared" si="3"/>
        <v>0</v>
      </c>
      <c r="M109" s="1"/>
      <c r="N109" s="1"/>
      <c r="O109" s="1"/>
      <c r="P109" s="1"/>
      <c r="Q109" s="1"/>
      <c r="R109" s="1"/>
      <c r="S109" s="9" t="s">
        <v>63</v>
      </c>
      <c r="T109" t="s">
        <v>78</v>
      </c>
      <c r="U109" t="s">
        <v>77</v>
      </c>
    </row>
    <row r="110" spans="1:21" x14ac:dyDescent="0.25">
      <c r="A110" s="63" t="s">
        <v>497</v>
      </c>
      <c r="B110" s="64" t="s">
        <v>498</v>
      </c>
      <c r="C110" s="112" t="s">
        <v>497</v>
      </c>
      <c r="D110" s="113" t="s">
        <v>498</v>
      </c>
      <c r="E110" s="114">
        <v>0</v>
      </c>
      <c r="F110" s="114">
        <v>0</v>
      </c>
      <c r="G110" s="114">
        <v>0</v>
      </c>
      <c r="H110" s="114">
        <v>0</v>
      </c>
      <c r="I110" s="114">
        <v>0</v>
      </c>
      <c r="J110" s="1"/>
      <c r="K110" s="1">
        <f t="shared" si="2"/>
        <v>0</v>
      </c>
      <c r="L110" s="1">
        <f t="shared" si="3"/>
        <v>0</v>
      </c>
      <c r="M110" s="1"/>
      <c r="N110" s="1"/>
      <c r="O110" s="1"/>
      <c r="P110" s="1"/>
      <c r="Q110" s="1"/>
      <c r="R110" s="1"/>
      <c r="S110" s="9" t="s">
        <v>63</v>
      </c>
      <c r="T110" t="s">
        <v>497</v>
      </c>
      <c r="U110" t="s">
        <v>498</v>
      </c>
    </row>
    <row r="111" spans="1:21" x14ac:dyDescent="0.25">
      <c r="A111" s="63" t="s">
        <v>499</v>
      </c>
      <c r="B111" s="64" t="s">
        <v>500</v>
      </c>
      <c r="C111" s="112" t="s">
        <v>499</v>
      </c>
      <c r="D111" s="113" t="s">
        <v>500</v>
      </c>
      <c r="E111" s="114">
        <v>0</v>
      </c>
      <c r="F111" s="114">
        <v>0</v>
      </c>
      <c r="G111" s="114">
        <v>0</v>
      </c>
      <c r="H111" s="114">
        <v>0</v>
      </c>
      <c r="I111" s="114">
        <v>0</v>
      </c>
      <c r="J111" s="1"/>
      <c r="K111" s="1">
        <f t="shared" si="2"/>
        <v>0</v>
      </c>
      <c r="L111" s="1">
        <f t="shared" si="3"/>
        <v>0</v>
      </c>
      <c r="M111" s="1"/>
      <c r="N111" s="1"/>
      <c r="O111" s="1"/>
      <c r="P111" s="1"/>
      <c r="Q111" s="1"/>
      <c r="R111" s="1"/>
      <c r="S111" s="9" t="s">
        <v>63</v>
      </c>
      <c r="T111" t="s">
        <v>499</v>
      </c>
      <c r="U111" t="s">
        <v>500</v>
      </c>
    </row>
    <row r="112" spans="1:21" x14ac:dyDescent="0.25">
      <c r="A112" s="63" t="s">
        <v>501</v>
      </c>
      <c r="B112" s="64" t="s">
        <v>500</v>
      </c>
      <c r="C112" s="112" t="s">
        <v>501</v>
      </c>
      <c r="D112" s="113" t="s">
        <v>500</v>
      </c>
      <c r="E112" s="114">
        <v>0</v>
      </c>
      <c r="F112" s="114">
        <v>0</v>
      </c>
      <c r="G112" s="114">
        <v>0</v>
      </c>
      <c r="H112" s="114">
        <v>0</v>
      </c>
      <c r="I112" s="114">
        <v>0</v>
      </c>
      <c r="J112" s="1"/>
      <c r="K112" s="1">
        <f t="shared" si="2"/>
        <v>0</v>
      </c>
      <c r="L112" s="1">
        <f t="shared" si="3"/>
        <v>0</v>
      </c>
      <c r="M112" s="1"/>
      <c r="N112" s="1"/>
      <c r="O112" s="1"/>
      <c r="P112" s="1"/>
      <c r="Q112" s="1"/>
      <c r="R112" s="1"/>
      <c r="S112" s="9" t="s">
        <v>63</v>
      </c>
      <c r="T112" t="s">
        <v>501</v>
      </c>
      <c r="U112" t="s">
        <v>500</v>
      </c>
    </row>
    <row r="113" spans="1:21" x14ac:dyDescent="0.25">
      <c r="A113" s="63" t="s">
        <v>76</v>
      </c>
      <c r="B113" s="64" t="s">
        <v>75</v>
      </c>
      <c r="C113" s="112" t="s">
        <v>76</v>
      </c>
      <c r="D113" s="113" t="s">
        <v>75</v>
      </c>
      <c r="E113" s="113">
        <v>0</v>
      </c>
      <c r="F113" s="113">
        <v>0</v>
      </c>
      <c r="G113" s="113">
        <v>0</v>
      </c>
      <c r="H113" s="113">
        <v>0</v>
      </c>
      <c r="I113" s="113">
        <v>0</v>
      </c>
      <c r="J113" s="1"/>
      <c r="K113" s="1">
        <f t="shared" si="2"/>
        <v>0</v>
      </c>
      <c r="L113" s="1">
        <f t="shared" si="3"/>
        <v>0</v>
      </c>
      <c r="M113" s="1"/>
      <c r="N113" s="1"/>
      <c r="O113" s="1"/>
      <c r="P113" s="1"/>
      <c r="Q113" s="1"/>
      <c r="R113" s="1"/>
      <c r="S113" s="9" t="s">
        <v>63</v>
      </c>
      <c r="T113" t="s">
        <v>76</v>
      </c>
      <c r="U113" t="s">
        <v>75</v>
      </c>
    </row>
    <row r="114" spans="1:21" x14ac:dyDescent="0.25">
      <c r="A114" s="63" t="s">
        <v>74</v>
      </c>
      <c r="B114" s="64" t="s">
        <v>73</v>
      </c>
      <c r="C114" s="112" t="s">
        <v>74</v>
      </c>
      <c r="D114" s="113" t="s">
        <v>73</v>
      </c>
      <c r="E114" s="113">
        <v>0</v>
      </c>
      <c r="F114" s="113">
        <v>27041939.440000001</v>
      </c>
      <c r="G114" s="113">
        <v>0</v>
      </c>
      <c r="H114" s="113">
        <v>27041939.440000001</v>
      </c>
      <c r="I114" s="113">
        <v>0</v>
      </c>
      <c r="J114" s="1"/>
      <c r="K114" s="1">
        <f t="shared" si="2"/>
        <v>27041939.440000001</v>
      </c>
      <c r="L114" s="1">
        <f t="shared" si="3"/>
        <v>0</v>
      </c>
      <c r="M114" s="1"/>
      <c r="N114" s="1"/>
      <c r="O114" s="1"/>
      <c r="P114" s="1"/>
      <c r="Q114" s="1"/>
      <c r="R114" s="1"/>
      <c r="S114" s="9" t="s">
        <v>63</v>
      </c>
      <c r="T114" t="s">
        <v>74</v>
      </c>
      <c r="U114" t="s">
        <v>73</v>
      </c>
    </row>
    <row r="115" spans="1:21" x14ac:dyDescent="0.25">
      <c r="A115" s="63" t="s">
        <v>72</v>
      </c>
      <c r="B115" s="64" t="s">
        <v>71</v>
      </c>
      <c r="C115" s="112" t="s">
        <v>72</v>
      </c>
      <c r="D115" s="113" t="s">
        <v>525</v>
      </c>
      <c r="E115" s="114">
        <v>293080258.75</v>
      </c>
      <c r="F115" s="114">
        <v>442570210.75</v>
      </c>
      <c r="G115" s="113">
        <v>177250000</v>
      </c>
      <c r="H115" s="114">
        <v>558400469.5</v>
      </c>
      <c r="I115" s="114">
        <v>64967324.030000001</v>
      </c>
      <c r="J115" s="1"/>
      <c r="K115" s="1">
        <f t="shared" si="2"/>
        <v>558400469.5</v>
      </c>
      <c r="L115" s="1">
        <f t="shared" si="3"/>
        <v>0</v>
      </c>
      <c r="M115" s="1"/>
      <c r="N115" s="1"/>
      <c r="O115" s="1"/>
      <c r="P115" s="1"/>
      <c r="Q115" s="1"/>
      <c r="R115" s="1"/>
      <c r="S115" s="9" t="s">
        <v>63</v>
      </c>
      <c r="T115" t="s">
        <v>72</v>
      </c>
      <c r="U115" t="s">
        <v>525</v>
      </c>
    </row>
    <row r="116" spans="1:21" x14ac:dyDescent="0.25">
      <c r="A116" s="63" t="s">
        <v>70</v>
      </c>
      <c r="B116" s="64" t="s">
        <v>69</v>
      </c>
      <c r="C116" s="112" t="s">
        <v>70</v>
      </c>
      <c r="D116" s="113" t="s">
        <v>69</v>
      </c>
      <c r="E116" s="113">
        <v>0</v>
      </c>
      <c r="F116" s="113">
        <v>0</v>
      </c>
      <c r="G116" s="113">
        <v>0</v>
      </c>
      <c r="H116" s="113">
        <v>0</v>
      </c>
      <c r="I116" s="113">
        <v>0</v>
      </c>
      <c r="J116" s="1"/>
      <c r="K116" s="1">
        <f t="shared" si="2"/>
        <v>0</v>
      </c>
      <c r="L116" s="1">
        <f t="shared" si="3"/>
        <v>0</v>
      </c>
      <c r="M116" s="1"/>
      <c r="N116" s="1"/>
      <c r="O116" s="1"/>
      <c r="P116" s="1"/>
      <c r="Q116" s="1"/>
      <c r="R116" s="1"/>
      <c r="S116" s="9" t="s">
        <v>63</v>
      </c>
      <c r="T116" t="s">
        <v>70</v>
      </c>
      <c r="U116" t="s">
        <v>69</v>
      </c>
    </row>
    <row r="117" spans="1:21" x14ac:dyDescent="0.25">
      <c r="A117" s="63" t="s">
        <v>68</v>
      </c>
      <c r="B117" s="64" t="s">
        <v>67</v>
      </c>
      <c r="C117" s="112" t="s">
        <v>68</v>
      </c>
      <c r="D117" s="113" t="s">
        <v>67</v>
      </c>
      <c r="E117" s="113">
        <v>0</v>
      </c>
      <c r="F117" s="113">
        <v>0</v>
      </c>
      <c r="G117" s="113">
        <v>0</v>
      </c>
      <c r="H117" s="113">
        <v>0</v>
      </c>
      <c r="I117" s="113">
        <v>0</v>
      </c>
      <c r="J117" s="1"/>
      <c r="K117" s="1">
        <f t="shared" si="2"/>
        <v>0</v>
      </c>
      <c r="L117" s="1">
        <f t="shared" si="3"/>
        <v>0</v>
      </c>
      <c r="M117" s="1"/>
      <c r="N117" s="1"/>
      <c r="O117" s="1"/>
      <c r="P117" s="1"/>
      <c r="Q117" s="1"/>
      <c r="R117" s="1"/>
      <c r="S117" s="9" t="s">
        <v>63</v>
      </c>
      <c r="T117" t="s">
        <v>68</v>
      </c>
      <c r="U117" t="s">
        <v>67</v>
      </c>
    </row>
    <row r="118" spans="1:21" x14ac:dyDescent="0.25">
      <c r="A118" s="63" t="s">
        <v>66</v>
      </c>
      <c r="B118" s="64"/>
      <c r="C118" s="112" t="s">
        <v>66</v>
      </c>
      <c r="D118" s="113"/>
      <c r="E118" s="113">
        <v>0</v>
      </c>
      <c r="F118" s="113">
        <v>0</v>
      </c>
      <c r="G118" s="113">
        <v>0</v>
      </c>
      <c r="H118" s="113">
        <v>0</v>
      </c>
      <c r="I118" s="113">
        <v>0</v>
      </c>
      <c r="J118" s="1"/>
      <c r="K118" s="1">
        <f t="shared" si="2"/>
        <v>0</v>
      </c>
      <c r="L118" s="1">
        <f t="shared" si="3"/>
        <v>0</v>
      </c>
      <c r="M118" s="1"/>
      <c r="N118" s="1"/>
      <c r="O118" s="1"/>
      <c r="P118" s="1"/>
      <c r="Q118" s="1"/>
      <c r="R118" s="1"/>
      <c r="S118" s="9" t="s">
        <v>63</v>
      </c>
      <c r="T118" t="s">
        <v>66</v>
      </c>
    </row>
    <row r="119" spans="1:21" x14ac:dyDescent="0.25">
      <c r="A119" s="63" t="s">
        <v>65</v>
      </c>
      <c r="B119" s="64" t="s">
        <v>64</v>
      </c>
      <c r="C119" s="112" t="s">
        <v>65</v>
      </c>
      <c r="D119" s="113" t="s">
        <v>64</v>
      </c>
      <c r="E119" s="113">
        <v>5100000</v>
      </c>
      <c r="F119" s="113">
        <v>0</v>
      </c>
      <c r="G119" s="113">
        <v>0</v>
      </c>
      <c r="H119" s="113">
        <v>5100000</v>
      </c>
      <c r="I119" s="113">
        <v>0</v>
      </c>
      <c r="J119" s="1"/>
      <c r="K119" s="1">
        <f t="shared" si="2"/>
        <v>5100000</v>
      </c>
      <c r="L119" s="1">
        <f t="shared" si="3"/>
        <v>0</v>
      </c>
      <c r="M119" s="1"/>
      <c r="N119" s="1"/>
      <c r="O119" s="1"/>
      <c r="P119" s="1"/>
      <c r="Q119" s="1"/>
      <c r="R119" s="1"/>
      <c r="S119" s="9" t="s">
        <v>63</v>
      </c>
      <c r="T119" t="s">
        <v>65</v>
      </c>
      <c r="U119" t="s">
        <v>64</v>
      </c>
    </row>
    <row r="120" spans="1:21" x14ac:dyDescent="0.25">
      <c r="A120" s="63" t="s">
        <v>62</v>
      </c>
      <c r="B120" s="64" t="s">
        <v>61</v>
      </c>
      <c r="C120" s="116" t="s">
        <v>62</v>
      </c>
      <c r="D120" s="117" t="s">
        <v>61</v>
      </c>
      <c r="E120" s="118">
        <v>78000000</v>
      </c>
      <c r="F120" s="118">
        <v>17564830.93</v>
      </c>
      <c r="G120" s="117">
        <v>0</v>
      </c>
      <c r="H120" s="118">
        <v>95564830.930000007</v>
      </c>
      <c r="I120" s="118">
        <v>76526419.340000004</v>
      </c>
      <c r="J120" s="1"/>
      <c r="K120" s="1">
        <f t="shared" si="2"/>
        <v>95564830.930000007</v>
      </c>
      <c r="L120" s="1">
        <f t="shared" si="3"/>
        <v>0</v>
      </c>
      <c r="M120" s="1"/>
      <c r="N120" s="1"/>
      <c r="O120" s="1"/>
      <c r="P120" s="1"/>
      <c r="Q120" s="1"/>
      <c r="R120" s="1"/>
      <c r="S120" s="115" t="s">
        <v>14</v>
      </c>
      <c r="T120" t="s">
        <v>62</v>
      </c>
      <c r="U120" t="s">
        <v>61</v>
      </c>
    </row>
    <row r="121" spans="1:21" x14ac:dyDescent="0.25">
      <c r="A121" s="63" t="s">
        <v>60</v>
      </c>
      <c r="B121" s="64" t="s">
        <v>59</v>
      </c>
      <c r="C121" s="116" t="s">
        <v>60</v>
      </c>
      <c r="D121" s="117" t="s">
        <v>59</v>
      </c>
      <c r="E121" s="118">
        <v>450576636.31999999</v>
      </c>
      <c r="F121" s="118">
        <v>259475148.06999999</v>
      </c>
      <c r="G121" s="117">
        <v>120000000</v>
      </c>
      <c r="H121" s="118">
        <v>590051784.38999999</v>
      </c>
      <c r="I121" s="118">
        <v>529636880.94</v>
      </c>
      <c r="J121" s="1"/>
      <c r="K121" s="1">
        <f t="shared" si="2"/>
        <v>590051784.38999999</v>
      </c>
      <c r="L121" s="1">
        <f t="shared" si="3"/>
        <v>0</v>
      </c>
      <c r="M121" s="1"/>
      <c r="N121" s="1"/>
      <c r="O121" s="1"/>
      <c r="P121" s="1"/>
      <c r="Q121" s="1"/>
      <c r="R121" s="1"/>
      <c r="S121" s="7" t="s">
        <v>14</v>
      </c>
      <c r="T121" t="s">
        <v>60</v>
      </c>
      <c r="U121" t="s">
        <v>59</v>
      </c>
    </row>
    <row r="122" spans="1:21" x14ac:dyDescent="0.25">
      <c r="A122" s="63" t="s">
        <v>58</v>
      </c>
      <c r="B122" s="64" t="s">
        <v>57</v>
      </c>
      <c r="C122" s="116" t="s">
        <v>58</v>
      </c>
      <c r="D122" s="117" t="s">
        <v>57</v>
      </c>
      <c r="E122" s="118">
        <v>780000000</v>
      </c>
      <c r="F122" s="118">
        <v>895746124.40999997</v>
      </c>
      <c r="G122" s="117">
        <v>0</v>
      </c>
      <c r="H122" s="118">
        <v>1675746124.4099998</v>
      </c>
      <c r="I122" s="118">
        <v>861018558.40999997</v>
      </c>
      <c r="J122" s="1"/>
      <c r="K122" s="1">
        <f t="shared" si="2"/>
        <v>1675746124.4099998</v>
      </c>
      <c r="L122" s="1">
        <f t="shared" si="3"/>
        <v>0</v>
      </c>
      <c r="M122" s="1"/>
      <c r="N122" s="1"/>
      <c r="O122" s="1"/>
      <c r="P122" s="1"/>
      <c r="Q122" s="1"/>
      <c r="R122" s="1"/>
      <c r="S122" s="7" t="s">
        <v>14</v>
      </c>
      <c r="T122" t="s">
        <v>58</v>
      </c>
      <c r="U122" t="s">
        <v>57</v>
      </c>
    </row>
    <row r="123" spans="1:21" x14ac:dyDescent="0.25">
      <c r="A123" s="63" t="s">
        <v>56</v>
      </c>
      <c r="B123" s="64" t="s">
        <v>55</v>
      </c>
      <c r="C123" s="116" t="s">
        <v>56</v>
      </c>
      <c r="D123" s="117" t="s">
        <v>55</v>
      </c>
      <c r="E123" s="118">
        <v>1004059799.71</v>
      </c>
      <c r="F123" s="118">
        <v>76999800.140000001</v>
      </c>
      <c r="G123" s="117">
        <v>0</v>
      </c>
      <c r="H123" s="118">
        <v>1081059599.8500001</v>
      </c>
      <c r="I123" s="118">
        <v>1081059599.8399999</v>
      </c>
      <c r="J123" s="1"/>
      <c r="K123" s="1">
        <f t="shared" si="2"/>
        <v>1081059599.8500001</v>
      </c>
      <c r="L123" s="1">
        <f t="shared" si="3"/>
        <v>0</v>
      </c>
      <c r="M123" s="1"/>
      <c r="N123" s="1"/>
      <c r="O123" s="1"/>
      <c r="P123" s="1"/>
      <c r="Q123" s="1"/>
      <c r="R123" s="1"/>
      <c r="S123" s="7" t="s">
        <v>14</v>
      </c>
      <c r="T123" t="s">
        <v>56</v>
      </c>
      <c r="U123" t="s">
        <v>55</v>
      </c>
    </row>
    <row r="124" spans="1:21" x14ac:dyDescent="0.25">
      <c r="A124" s="63" t="s">
        <v>54</v>
      </c>
      <c r="B124" s="64" t="s">
        <v>36</v>
      </c>
      <c r="C124" s="105" t="s">
        <v>54</v>
      </c>
      <c r="D124" s="106" t="s">
        <v>36</v>
      </c>
      <c r="E124" s="106">
        <v>0</v>
      </c>
      <c r="F124" s="106">
        <v>0</v>
      </c>
      <c r="G124" s="106">
        <v>0</v>
      </c>
      <c r="H124" s="106">
        <v>0</v>
      </c>
      <c r="I124" s="106">
        <v>0</v>
      </c>
      <c r="J124" s="1"/>
      <c r="K124" s="1">
        <f t="shared" si="2"/>
        <v>0</v>
      </c>
      <c r="L124" s="1">
        <f t="shared" si="3"/>
        <v>0</v>
      </c>
      <c r="M124" s="1"/>
      <c r="N124" s="1"/>
      <c r="O124" s="1"/>
      <c r="P124" s="1"/>
      <c r="Q124" s="1"/>
      <c r="R124" s="1"/>
      <c r="S124" s="8" t="s">
        <v>29</v>
      </c>
      <c r="T124" t="s">
        <v>54</v>
      </c>
      <c r="U124" t="s">
        <v>36</v>
      </c>
    </row>
    <row r="125" spans="1:21" x14ac:dyDescent="0.25">
      <c r="A125" s="63" t="s">
        <v>53</v>
      </c>
      <c r="B125" s="64" t="s">
        <v>52</v>
      </c>
      <c r="C125" s="105" t="s">
        <v>53</v>
      </c>
      <c r="D125" s="106" t="s">
        <v>52</v>
      </c>
      <c r="E125" s="106">
        <v>0</v>
      </c>
      <c r="F125" s="106">
        <v>0</v>
      </c>
      <c r="G125" s="106">
        <v>0</v>
      </c>
      <c r="H125" s="106">
        <v>0</v>
      </c>
      <c r="I125" s="106">
        <v>0</v>
      </c>
      <c r="J125" s="1"/>
      <c r="K125" s="1">
        <f t="shared" si="2"/>
        <v>0</v>
      </c>
      <c r="L125" s="1">
        <f t="shared" si="3"/>
        <v>0</v>
      </c>
      <c r="M125" s="1"/>
      <c r="N125" s="1"/>
      <c r="O125" s="1"/>
      <c r="P125" s="1"/>
      <c r="Q125" s="1"/>
      <c r="R125" s="1"/>
      <c r="S125" s="8" t="s">
        <v>29</v>
      </c>
      <c r="T125" t="s">
        <v>53</v>
      </c>
      <c r="U125" t="s">
        <v>52</v>
      </c>
    </row>
    <row r="126" spans="1:21" x14ac:dyDescent="0.25">
      <c r="A126" s="63" t="s">
        <v>51</v>
      </c>
      <c r="B126" s="64" t="s">
        <v>50</v>
      </c>
      <c r="C126" s="105" t="s">
        <v>51</v>
      </c>
      <c r="D126" s="106" t="s">
        <v>50</v>
      </c>
      <c r="E126" s="106">
        <v>0</v>
      </c>
      <c r="F126" s="106">
        <v>0</v>
      </c>
      <c r="G126" s="106">
        <v>0</v>
      </c>
      <c r="H126" s="106">
        <v>0</v>
      </c>
      <c r="I126" s="106">
        <v>0</v>
      </c>
      <c r="J126" s="1"/>
      <c r="K126" s="1">
        <f t="shared" si="2"/>
        <v>0</v>
      </c>
      <c r="L126" s="1">
        <f t="shared" si="3"/>
        <v>0</v>
      </c>
      <c r="M126" s="1"/>
      <c r="N126" s="1"/>
      <c r="O126" s="1"/>
      <c r="P126" s="1"/>
      <c r="Q126" s="1"/>
      <c r="R126" s="1"/>
      <c r="S126" s="8" t="s">
        <v>29</v>
      </c>
      <c r="T126" t="s">
        <v>51</v>
      </c>
      <c r="U126" t="s">
        <v>50</v>
      </c>
    </row>
    <row r="127" spans="1:21" x14ac:dyDescent="0.25">
      <c r="A127" s="63" t="s">
        <v>49</v>
      </c>
      <c r="B127" s="64" t="s">
        <v>48</v>
      </c>
      <c r="C127" s="105" t="s">
        <v>49</v>
      </c>
      <c r="D127" s="106" t="s">
        <v>48</v>
      </c>
      <c r="E127" s="107">
        <v>30351472.370000001</v>
      </c>
      <c r="F127" s="106">
        <v>0</v>
      </c>
      <c r="G127" s="106">
        <v>18600000</v>
      </c>
      <c r="H127" s="107">
        <v>11751472.370000001</v>
      </c>
      <c r="I127" s="107">
        <v>2639436.71</v>
      </c>
      <c r="J127" s="1"/>
      <c r="K127" s="1">
        <f t="shared" si="2"/>
        <v>11751472.370000001</v>
      </c>
      <c r="L127" s="1">
        <f t="shared" si="3"/>
        <v>0</v>
      </c>
      <c r="M127" s="1"/>
      <c r="N127" s="1"/>
      <c r="O127" s="1"/>
      <c r="P127" s="1"/>
      <c r="Q127" s="1"/>
      <c r="R127" s="1"/>
      <c r="S127" s="8" t="s">
        <v>29</v>
      </c>
      <c r="T127" t="s">
        <v>49</v>
      </c>
      <c r="U127" t="s">
        <v>48</v>
      </c>
    </row>
    <row r="128" spans="1:21" x14ac:dyDescent="0.25">
      <c r="A128" s="63" t="s">
        <v>47</v>
      </c>
      <c r="B128" s="64" t="s">
        <v>46</v>
      </c>
      <c r="C128" s="105" t="s">
        <v>47</v>
      </c>
      <c r="D128" s="106" t="s">
        <v>46</v>
      </c>
      <c r="E128" s="106">
        <v>0</v>
      </c>
      <c r="F128" s="106">
        <v>0</v>
      </c>
      <c r="G128" s="106">
        <v>0</v>
      </c>
      <c r="H128" s="106">
        <v>0</v>
      </c>
      <c r="I128" s="106">
        <v>0</v>
      </c>
      <c r="J128" s="1"/>
      <c r="K128" s="1">
        <f t="shared" si="2"/>
        <v>0</v>
      </c>
      <c r="L128" s="1">
        <f t="shared" si="3"/>
        <v>0</v>
      </c>
      <c r="M128" s="1"/>
      <c r="N128" s="1"/>
      <c r="O128" s="1"/>
      <c r="P128" s="1"/>
      <c r="Q128" s="1"/>
      <c r="R128" s="1"/>
      <c r="S128" s="8" t="s">
        <v>29</v>
      </c>
      <c r="T128" t="s">
        <v>47</v>
      </c>
      <c r="U128" t="s">
        <v>46</v>
      </c>
    </row>
    <row r="129" spans="1:21" x14ac:dyDescent="0.25">
      <c r="A129" s="63" t="s">
        <v>45</v>
      </c>
      <c r="B129" s="64" t="s">
        <v>44</v>
      </c>
      <c r="C129" s="105" t="s">
        <v>45</v>
      </c>
      <c r="D129" s="106" t="s">
        <v>44</v>
      </c>
      <c r="E129" s="107">
        <v>509883012.36000001</v>
      </c>
      <c r="F129" s="107">
        <v>39000000</v>
      </c>
      <c r="G129" s="107">
        <v>21000000</v>
      </c>
      <c r="H129" s="107">
        <v>527883012.36000001</v>
      </c>
      <c r="I129" s="107">
        <v>266307364.75999999</v>
      </c>
      <c r="J129" s="1"/>
      <c r="K129" s="1">
        <f t="shared" si="2"/>
        <v>527883012.36000001</v>
      </c>
      <c r="L129" s="1">
        <f t="shared" si="3"/>
        <v>0</v>
      </c>
      <c r="M129" s="1"/>
      <c r="N129" s="1"/>
      <c r="O129" s="1"/>
      <c r="P129" s="1"/>
      <c r="Q129" s="1"/>
      <c r="R129" s="1"/>
      <c r="S129" s="8" t="s">
        <v>29</v>
      </c>
      <c r="T129" t="s">
        <v>45</v>
      </c>
      <c r="U129" t="s">
        <v>44</v>
      </c>
    </row>
    <row r="130" spans="1:21" x14ac:dyDescent="0.25">
      <c r="A130" s="63" t="s">
        <v>43</v>
      </c>
      <c r="B130" s="64" t="s">
        <v>42</v>
      </c>
      <c r="C130" s="105" t="s">
        <v>43</v>
      </c>
      <c r="D130" s="106" t="s">
        <v>42</v>
      </c>
      <c r="E130" s="107">
        <v>2524907.0299999998</v>
      </c>
      <c r="F130" s="106">
        <v>600000</v>
      </c>
      <c r="G130" s="106">
        <v>15000</v>
      </c>
      <c r="H130" s="107">
        <v>3109907.03</v>
      </c>
      <c r="I130" s="107">
        <v>2685151.44</v>
      </c>
      <c r="J130" s="1"/>
      <c r="K130" s="1">
        <f t="shared" si="2"/>
        <v>3109907.03</v>
      </c>
      <c r="L130" s="1">
        <f t="shared" si="3"/>
        <v>0</v>
      </c>
      <c r="M130" s="1"/>
      <c r="N130" s="1"/>
      <c r="O130" s="1"/>
      <c r="P130" s="1"/>
      <c r="Q130" s="1"/>
      <c r="R130" s="1"/>
      <c r="S130" s="8" t="s">
        <v>29</v>
      </c>
      <c r="T130" t="s">
        <v>43</v>
      </c>
      <c r="U130" t="s">
        <v>42</v>
      </c>
    </row>
    <row r="131" spans="1:21" x14ac:dyDescent="0.25">
      <c r="A131" s="63" t="s">
        <v>41</v>
      </c>
      <c r="B131" s="64" t="s">
        <v>40</v>
      </c>
      <c r="C131" s="116" t="s">
        <v>41</v>
      </c>
      <c r="D131" s="117" t="s">
        <v>40</v>
      </c>
      <c r="E131" s="118">
        <v>210408.08</v>
      </c>
      <c r="F131" s="117">
        <v>15000</v>
      </c>
      <c r="G131" s="117">
        <v>0</v>
      </c>
      <c r="H131" s="118">
        <v>225408.08</v>
      </c>
      <c r="I131" s="117">
        <v>223396.99</v>
      </c>
      <c r="J131" s="1"/>
      <c r="K131" s="1">
        <f t="shared" si="2"/>
        <v>225408.08</v>
      </c>
      <c r="L131" s="1">
        <f t="shared" si="3"/>
        <v>0</v>
      </c>
      <c r="M131" s="1"/>
      <c r="N131" s="1"/>
      <c r="O131" s="1"/>
      <c r="P131" s="1"/>
      <c r="Q131" s="1"/>
      <c r="R131" s="1"/>
      <c r="S131" s="7" t="s">
        <v>14</v>
      </c>
      <c r="T131" t="s">
        <v>41</v>
      </c>
      <c r="U131" t="s">
        <v>40</v>
      </c>
    </row>
    <row r="132" spans="1:21" x14ac:dyDescent="0.25">
      <c r="A132" s="63" t="s">
        <v>39</v>
      </c>
      <c r="B132" s="64" t="s">
        <v>38</v>
      </c>
      <c r="C132" s="116" t="s">
        <v>39</v>
      </c>
      <c r="D132" s="117" t="s">
        <v>38</v>
      </c>
      <c r="E132" s="118">
        <v>0</v>
      </c>
      <c r="F132" s="117">
        <v>0</v>
      </c>
      <c r="G132" s="117">
        <v>0</v>
      </c>
      <c r="H132" s="118">
        <v>0</v>
      </c>
      <c r="I132" s="118">
        <v>0</v>
      </c>
      <c r="J132" s="1"/>
      <c r="K132" s="1">
        <f t="shared" si="2"/>
        <v>0</v>
      </c>
      <c r="L132" s="1">
        <f t="shared" si="3"/>
        <v>0</v>
      </c>
      <c r="M132" s="1"/>
      <c r="N132" s="1"/>
      <c r="O132" s="1"/>
      <c r="P132" s="1"/>
      <c r="Q132" s="1"/>
      <c r="R132" s="1"/>
      <c r="S132" s="7" t="s">
        <v>14</v>
      </c>
      <c r="T132" t="s">
        <v>39</v>
      </c>
      <c r="U132" t="s">
        <v>38</v>
      </c>
    </row>
    <row r="133" spans="1:21" x14ac:dyDescent="0.25">
      <c r="A133" s="63" t="s">
        <v>37</v>
      </c>
      <c r="B133" s="64" t="s">
        <v>36</v>
      </c>
      <c r="C133" s="116" t="s">
        <v>37</v>
      </c>
      <c r="D133" s="117" t="s">
        <v>36</v>
      </c>
      <c r="E133" s="118">
        <v>201900000</v>
      </c>
      <c r="F133" s="117">
        <v>6000000</v>
      </c>
      <c r="G133" s="117">
        <v>4500000</v>
      </c>
      <c r="H133" s="118">
        <v>203400000</v>
      </c>
      <c r="I133" s="118">
        <v>147962695.94</v>
      </c>
      <c r="J133" s="1"/>
      <c r="K133" s="1">
        <f t="shared" ref="K133:K151" si="4">+E133+F133-G133</f>
        <v>203400000</v>
      </c>
      <c r="L133" s="1">
        <f t="shared" ref="L133:L151" si="5">+H133-K133</f>
        <v>0</v>
      </c>
      <c r="M133" s="1"/>
      <c r="N133" s="1"/>
      <c r="O133" s="1"/>
      <c r="P133" s="1"/>
      <c r="Q133" s="1"/>
      <c r="R133" s="1"/>
      <c r="S133" s="7" t="s">
        <v>14</v>
      </c>
      <c r="T133" t="s">
        <v>37</v>
      </c>
      <c r="U133" t="s">
        <v>36</v>
      </c>
    </row>
    <row r="134" spans="1:21" x14ac:dyDescent="0.25">
      <c r="A134" s="63" t="s">
        <v>35</v>
      </c>
      <c r="B134" s="131" t="s">
        <v>34</v>
      </c>
      <c r="C134" s="116" t="s">
        <v>545</v>
      </c>
      <c r="D134" s="117" t="s">
        <v>546</v>
      </c>
      <c r="E134" s="118">
        <v>0</v>
      </c>
      <c r="F134" s="117">
        <v>40000000</v>
      </c>
      <c r="G134" s="117">
        <v>0</v>
      </c>
      <c r="H134" s="118">
        <v>40000000</v>
      </c>
      <c r="I134" s="118">
        <v>30000000</v>
      </c>
      <c r="J134" s="1"/>
      <c r="K134" s="1">
        <f t="shared" si="4"/>
        <v>40000000</v>
      </c>
      <c r="L134" s="1">
        <f t="shared" si="5"/>
        <v>0</v>
      </c>
      <c r="M134" s="1"/>
      <c r="N134" s="1"/>
      <c r="O134" s="1"/>
      <c r="P134" s="1"/>
      <c r="Q134" s="1"/>
      <c r="R134" s="1"/>
      <c r="S134" s="7" t="s">
        <v>14</v>
      </c>
      <c r="T134" t="s">
        <v>545</v>
      </c>
      <c r="U134" t="s">
        <v>546</v>
      </c>
    </row>
    <row r="135" spans="1:21" x14ac:dyDescent="0.25">
      <c r="A135" s="63" t="s">
        <v>33</v>
      </c>
      <c r="B135" s="131" t="s">
        <v>32</v>
      </c>
      <c r="C135" s="116" t="s">
        <v>35</v>
      </c>
      <c r="D135" s="117" t="s">
        <v>34</v>
      </c>
      <c r="E135" s="117">
        <v>0</v>
      </c>
      <c r="F135" s="117">
        <v>0</v>
      </c>
      <c r="G135" s="117">
        <v>0</v>
      </c>
      <c r="H135" s="117">
        <v>0</v>
      </c>
      <c r="I135" s="117">
        <v>0</v>
      </c>
      <c r="J135" s="1"/>
      <c r="K135" s="1">
        <f t="shared" si="4"/>
        <v>0</v>
      </c>
      <c r="L135" s="1">
        <f t="shared" si="5"/>
        <v>0</v>
      </c>
      <c r="M135" s="1"/>
      <c r="N135" s="1"/>
      <c r="O135" s="1"/>
      <c r="P135" s="1"/>
      <c r="Q135" s="1"/>
      <c r="R135" s="1"/>
      <c r="S135" s="7" t="s">
        <v>14</v>
      </c>
      <c r="T135" t="s">
        <v>35</v>
      </c>
      <c r="U135" t="s">
        <v>34</v>
      </c>
    </row>
    <row r="136" spans="1:21" x14ac:dyDescent="0.25">
      <c r="A136" s="63" t="s">
        <v>31</v>
      </c>
      <c r="B136" s="131" t="s">
        <v>30</v>
      </c>
      <c r="C136" s="105" t="s">
        <v>33</v>
      </c>
      <c r="D136" s="106" t="s">
        <v>32</v>
      </c>
      <c r="E136" s="107">
        <v>150000000</v>
      </c>
      <c r="F136" s="107">
        <v>631099000</v>
      </c>
      <c r="G136" s="107">
        <v>100000000</v>
      </c>
      <c r="H136" s="107">
        <v>681099000</v>
      </c>
      <c r="I136" s="107">
        <v>559551986.42999995</v>
      </c>
      <c r="J136" s="1"/>
      <c r="K136" s="1">
        <f t="shared" si="4"/>
        <v>681099000</v>
      </c>
      <c r="L136" s="1">
        <f t="shared" si="5"/>
        <v>0</v>
      </c>
      <c r="M136" s="1"/>
      <c r="N136" s="1"/>
      <c r="O136" s="1"/>
      <c r="P136" s="1"/>
      <c r="Q136" s="1"/>
      <c r="R136" s="1"/>
      <c r="S136" s="8" t="s">
        <v>29</v>
      </c>
      <c r="T136" t="s">
        <v>33</v>
      </c>
      <c r="U136" t="s">
        <v>32</v>
      </c>
    </row>
    <row r="137" spans="1:21" x14ac:dyDescent="0.25">
      <c r="A137" s="63" t="s">
        <v>28</v>
      </c>
      <c r="B137" s="131" t="s">
        <v>27</v>
      </c>
      <c r="C137" s="105" t="s">
        <v>31</v>
      </c>
      <c r="D137" s="106" t="s">
        <v>30</v>
      </c>
      <c r="E137" s="107">
        <v>30000000</v>
      </c>
      <c r="F137" s="106">
        <v>0</v>
      </c>
      <c r="G137" s="106">
        <v>0</v>
      </c>
      <c r="H137" s="107">
        <v>30000000</v>
      </c>
      <c r="I137" s="107">
        <v>4207431.74</v>
      </c>
      <c r="J137" s="1"/>
      <c r="K137" s="1">
        <f t="shared" si="4"/>
        <v>30000000</v>
      </c>
      <c r="L137" s="1">
        <f t="shared" si="5"/>
        <v>0</v>
      </c>
      <c r="M137" s="1"/>
      <c r="N137" s="1"/>
      <c r="O137" s="1"/>
      <c r="P137" s="1"/>
      <c r="Q137" s="1"/>
      <c r="R137" s="1"/>
      <c r="S137" s="8" t="s">
        <v>29</v>
      </c>
      <c r="T137" t="s">
        <v>31</v>
      </c>
      <c r="U137" t="s">
        <v>30</v>
      </c>
    </row>
    <row r="138" spans="1:21" x14ac:dyDescent="0.25">
      <c r="A138" s="63" t="s">
        <v>472</v>
      </c>
      <c r="B138" t="s">
        <v>473</v>
      </c>
      <c r="C138" s="116" t="s">
        <v>28</v>
      </c>
      <c r="D138" s="117" t="s">
        <v>27</v>
      </c>
      <c r="E138" s="117">
        <v>0</v>
      </c>
      <c r="F138" s="117">
        <v>4226946.87</v>
      </c>
      <c r="G138" s="117">
        <v>0</v>
      </c>
      <c r="H138" s="117">
        <v>4226946.87</v>
      </c>
      <c r="I138" s="117">
        <v>0</v>
      </c>
      <c r="J138" s="1"/>
      <c r="K138" s="1">
        <f t="shared" si="4"/>
        <v>4226946.87</v>
      </c>
      <c r="L138" s="1">
        <f t="shared" si="5"/>
        <v>0</v>
      </c>
      <c r="M138" s="1"/>
      <c r="N138" s="1"/>
      <c r="O138" s="1"/>
      <c r="P138" s="1"/>
      <c r="Q138" s="1"/>
      <c r="R138" s="1"/>
      <c r="S138" s="7" t="s">
        <v>14</v>
      </c>
      <c r="T138" t="s">
        <v>28</v>
      </c>
      <c r="U138" t="s">
        <v>27</v>
      </c>
    </row>
    <row r="139" spans="1:21" x14ac:dyDescent="0.25">
      <c r="A139" s="63" t="s">
        <v>26</v>
      </c>
      <c r="B139" s="131" t="s">
        <v>25</v>
      </c>
      <c r="C139" s="116" t="s">
        <v>472</v>
      </c>
      <c r="D139" s="117" t="s">
        <v>473</v>
      </c>
      <c r="E139" s="117">
        <v>0</v>
      </c>
      <c r="F139" s="117">
        <v>0</v>
      </c>
      <c r="G139" s="117">
        <v>0</v>
      </c>
      <c r="H139" s="117">
        <v>0</v>
      </c>
      <c r="I139" s="117">
        <v>0</v>
      </c>
      <c r="J139" s="1"/>
      <c r="K139" s="1">
        <f t="shared" si="4"/>
        <v>0</v>
      </c>
      <c r="L139" s="1">
        <f t="shared" si="5"/>
        <v>0</v>
      </c>
      <c r="M139" s="1"/>
      <c r="N139" s="1"/>
      <c r="O139" s="1"/>
      <c r="P139" s="1"/>
      <c r="Q139" s="1"/>
      <c r="R139" s="1"/>
      <c r="S139" s="7" t="s">
        <v>14</v>
      </c>
      <c r="T139" t="s">
        <v>472</v>
      </c>
      <c r="U139" t="s">
        <v>473</v>
      </c>
    </row>
    <row r="140" spans="1:21" x14ac:dyDescent="0.25">
      <c r="A140" s="63" t="s">
        <v>24</v>
      </c>
      <c r="B140" s="131" t="s">
        <v>23</v>
      </c>
      <c r="C140" s="116" t="s">
        <v>26</v>
      </c>
      <c r="D140" s="117" t="s">
        <v>25</v>
      </c>
      <c r="E140" s="118">
        <v>184704761.34999999</v>
      </c>
      <c r="F140" s="118">
        <v>109716528.16</v>
      </c>
      <c r="G140" s="118">
        <v>20000000</v>
      </c>
      <c r="H140" s="118">
        <v>274421289.50999999</v>
      </c>
      <c r="I140" s="118">
        <v>227827698.50999999</v>
      </c>
      <c r="J140" s="1"/>
      <c r="K140" s="1">
        <f t="shared" si="4"/>
        <v>274421289.50999999</v>
      </c>
      <c r="L140" s="1">
        <f t="shared" si="5"/>
        <v>0</v>
      </c>
      <c r="M140" s="1"/>
      <c r="N140" s="1"/>
      <c r="O140" s="1"/>
      <c r="P140" s="1"/>
      <c r="Q140" s="1"/>
      <c r="R140" s="1"/>
      <c r="S140" s="7" t="s">
        <v>14</v>
      </c>
      <c r="T140" t="s">
        <v>26</v>
      </c>
      <c r="U140" t="s">
        <v>25</v>
      </c>
    </row>
    <row r="141" spans="1:21" x14ac:dyDescent="0.25">
      <c r="A141" s="63" t="s">
        <v>22</v>
      </c>
      <c r="B141" s="131" t="s">
        <v>21</v>
      </c>
      <c r="C141" s="116" t="s">
        <v>24</v>
      </c>
      <c r="D141" s="117" t="s">
        <v>23</v>
      </c>
      <c r="E141" s="117">
        <v>0</v>
      </c>
      <c r="F141" s="117">
        <v>0</v>
      </c>
      <c r="G141" s="117">
        <v>0</v>
      </c>
      <c r="H141" s="117">
        <v>0</v>
      </c>
      <c r="I141" s="117">
        <v>0</v>
      </c>
      <c r="J141" s="1"/>
      <c r="K141" s="1">
        <f t="shared" si="4"/>
        <v>0</v>
      </c>
      <c r="L141" s="1">
        <f t="shared" si="5"/>
        <v>0</v>
      </c>
      <c r="M141" s="1"/>
      <c r="N141" s="1"/>
      <c r="O141" s="1"/>
      <c r="P141" s="1"/>
      <c r="Q141" s="1"/>
      <c r="R141" s="1"/>
      <c r="S141" s="7" t="s">
        <v>14</v>
      </c>
      <c r="T141" t="s">
        <v>24</v>
      </c>
      <c r="U141" t="s">
        <v>23</v>
      </c>
    </row>
    <row r="142" spans="1:21" x14ac:dyDescent="0.25">
      <c r="A142" s="63" t="s">
        <v>20</v>
      </c>
      <c r="B142" s="131" t="s">
        <v>19</v>
      </c>
      <c r="C142" s="116" t="s">
        <v>22</v>
      </c>
      <c r="D142" s="117" t="s">
        <v>21</v>
      </c>
      <c r="E142" s="117">
        <v>0</v>
      </c>
      <c r="F142" s="118">
        <v>116242.39</v>
      </c>
      <c r="G142" s="117">
        <v>0</v>
      </c>
      <c r="H142" s="117">
        <v>116242.39</v>
      </c>
      <c r="I142" s="117">
        <v>0</v>
      </c>
      <c r="J142" s="1"/>
      <c r="K142" s="1">
        <f t="shared" si="4"/>
        <v>116242.39</v>
      </c>
      <c r="L142" s="1">
        <f t="shared" si="5"/>
        <v>0</v>
      </c>
      <c r="M142" s="1"/>
      <c r="N142" s="1"/>
      <c r="O142" s="1"/>
      <c r="P142" s="1"/>
      <c r="Q142" s="1"/>
      <c r="R142" s="1"/>
      <c r="S142" s="7" t="s">
        <v>14</v>
      </c>
      <c r="T142" t="s">
        <v>22</v>
      </c>
      <c r="U142" t="s">
        <v>21</v>
      </c>
    </row>
    <row r="143" spans="1:21" x14ac:dyDescent="0.25">
      <c r="A143" s="63" t="s">
        <v>18</v>
      </c>
      <c r="B143" s="64" t="s">
        <v>17</v>
      </c>
      <c r="C143" s="116" t="s">
        <v>20</v>
      </c>
      <c r="D143" s="117" t="s">
        <v>19</v>
      </c>
      <c r="E143" s="118">
        <v>762671165.49000001</v>
      </c>
      <c r="F143" s="118">
        <v>558085550.86000001</v>
      </c>
      <c r="G143" s="118">
        <v>247603687.28</v>
      </c>
      <c r="H143" s="118">
        <v>1073153029.0699999</v>
      </c>
      <c r="I143" s="118">
        <v>874077815.35000002</v>
      </c>
      <c r="J143" s="1"/>
      <c r="K143" s="1">
        <f t="shared" si="4"/>
        <v>1073153029.0699999</v>
      </c>
      <c r="L143" s="1">
        <f t="shared" si="5"/>
        <v>0</v>
      </c>
      <c r="M143" s="1"/>
      <c r="N143" s="1"/>
      <c r="O143" s="1"/>
      <c r="P143" s="1"/>
      <c r="Q143" s="1"/>
      <c r="R143" s="1"/>
      <c r="S143" s="7" t="s">
        <v>14</v>
      </c>
      <c r="T143" t="s">
        <v>20</v>
      </c>
      <c r="U143" t="s">
        <v>19</v>
      </c>
    </row>
    <row r="144" spans="1:21" x14ac:dyDescent="0.25">
      <c r="A144" s="63" t="s">
        <v>16</v>
      </c>
      <c r="B144" s="64" t="s">
        <v>15</v>
      </c>
      <c r="C144" s="116" t="s">
        <v>18</v>
      </c>
      <c r="D144" s="117" t="s">
        <v>17</v>
      </c>
      <c r="E144" s="117">
        <v>0</v>
      </c>
      <c r="F144" s="117">
        <v>0</v>
      </c>
      <c r="G144" s="117">
        <v>0</v>
      </c>
      <c r="H144" s="117">
        <v>0</v>
      </c>
      <c r="I144" s="117">
        <v>0</v>
      </c>
      <c r="J144" s="1"/>
      <c r="K144" s="1">
        <f t="shared" si="4"/>
        <v>0</v>
      </c>
      <c r="L144" s="1">
        <f t="shared" si="5"/>
        <v>0</v>
      </c>
      <c r="M144" s="1"/>
      <c r="N144" s="1"/>
      <c r="O144" s="1"/>
      <c r="P144" s="1"/>
      <c r="Q144" s="1"/>
      <c r="R144" s="1"/>
      <c r="S144" s="7" t="s">
        <v>14</v>
      </c>
      <c r="T144" t="s">
        <v>18</v>
      </c>
      <c r="U144" t="s">
        <v>17</v>
      </c>
    </row>
    <row r="145" spans="1:21" x14ac:dyDescent="0.25">
      <c r="A145" s="63" t="s">
        <v>13</v>
      </c>
      <c r="B145" s="64" t="s">
        <v>12</v>
      </c>
      <c r="C145" s="116" t="s">
        <v>16</v>
      </c>
      <c r="D145" s="117" t="s">
        <v>15</v>
      </c>
      <c r="E145" s="117">
        <v>0</v>
      </c>
      <c r="F145" s="117">
        <v>0</v>
      </c>
      <c r="G145" s="117">
        <v>0</v>
      </c>
      <c r="H145" s="117">
        <v>0</v>
      </c>
      <c r="I145" s="117">
        <v>0</v>
      </c>
      <c r="J145" s="1"/>
      <c r="K145" s="1">
        <f t="shared" si="4"/>
        <v>0</v>
      </c>
      <c r="L145" s="1">
        <f t="shared" si="5"/>
        <v>0</v>
      </c>
      <c r="M145" s="1"/>
      <c r="N145" s="1"/>
      <c r="O145" s="1"/>
      <c r="P145" s="1"/>
      <c r="Q145" s="1"/>
      <c r="R145" s="1"/>
      <c r="S145" s="7" t="s">
        <v>14</v>
      </c>
      <c r="T145" t="s">
        <v>16</v>
      </c>
      <c r="U145" t="s">
        <v>15</v>
      </c>
    </row>
    <row r="146" spans="1:21" x14ac:dyDescent="0.25">
      <c r="A146" s="63" t="s">
        <v>11</v>
      </c>
      <c r="B146" s="64" t="s">
        <v>10</v>
      </c>
      <c r="C146" s="119" t="s">
        <v>13</v>
      </c>
      <c r="D146" s="120" t="s">
        <v>12</v>
      </c>
      <c r="E146" s="121">
        <v>0</v>
      </c>
      <c r="F146" s="120">
        <v>0</v>
      </c>
      <c r="G146" s="121">
        <v>0</v>
      </c>
      <c r="H146" s="121">
        <v>0</v>
      </c>
      <c r="I146" s="121">
        <v>0</v>
      </c>
      <c r="J146" s="1"/>
      <c r="K146" s="1">
        <f t="shared" si="4"/>
        <v>0</v>
      </c>
      <c r="L146" s="1">
        <f t="shared" si="5"/>
        <v>0</v>
      </c>
      <c r="M146" s="1"/>
      <c r="N146" s="1"/>
      <c r="O146" s="1"/>
      <c r="P146" s="1"/>
      <c r="Q146" s="1"/>
      <c r="R146" s="1"/>
      <c r="S146" s="103" t="s">
        <v>469</v>
      </c>
      <c r="T146" t="s">
        <v>13</v>
      </c>
      <c r="U146" t="s">
        <v>12</v>
      </c>
    </row>
    <row r="147" spans="1:21" x14ac:dyDescent="0.25">
      <c r="A147" s="63" t="s">
        <v>9</v>
      </c>
      <c r="B147" s="64" t="s">
        <v>8</v>
      </c>
      <c r="C147" s="119" t="s">
        <v>11</v>
      </c>
      <c r="D147" s="120" t="s">
        <v>10</v>
      </c>
      <c r="E147" s="121">
        <v>413317520.10000002</v>
      </c>
      <c r="F147" s="121">
        <v>32000000</v>
      </c>
      <c r="G147" s="120">
        <v>0</v>
      </c>
      <c r="H147" s="121">
        <v>445317520.10000002</v>
      </c>
      <c r="I147" s="121">
        <v>442704877.31</v>
      </c>
      <c r="J147" s="1"/>
      <c r="K147" s="1">
        <f t="shared" si="4"/>
        <v>445317520.10000002</v>
      </c>
      <c r="L147" s="1">
        <f t="shared" si="5"/>
        <v>0</v>
      </c>
      <c r="M147" s="1"/>
      <c r="N147" s="1"/>
      <c r="O147" s="1"/>
      <c r="P147" s="1"/>
      <c r="Q147" s="1"/>
      <c r="R147" s="1"/>
      <c r="S147" s="103" t="s">
        <v>469</v>
      </c>
      <c r="T147" t="s">
        <v>11</v>
      </c>
      <c r="U147" t="s">
        <v>10</v>
      </c>
    </row>
    <row r="148" spans="1:21" x14ac:dyDescent="0.25">
      <c r="A148" s="63" t="s">
        <v>7</v>
      </c>
      <c r="B148" s="64" t="s">
        <v>6</v>
      </c>
      <c r="C148" s="122" t="s">
        <v>9</v>
      </c>
      <c r="D148" s="123" t="s">
        <v>8</v>
      </c>
      <c r="E148" s="123">
        <v>0</v>
      </c>
      <c r="F148" s="123">
        <v>0</v>
      </c>
      <c r="G148" s="123">
        <v>0</v>
      </c>
      <c r="H148" s="123">
        <v>0</v>
      </c>
      <c r="I148" s="123">
        <v>0</v>
      </c>
      <c r="J148" s="1"/>
      <c r="K148" s="1">
        <f t="shared" si="4"/>
        <v>0</v>
      </c>
      <c r="L148" s="1">
        <f t="shared" si="5"/>
        <v>0</v>
      </c>
      <c r="M148" s="1"/>
      <c r="N148" s="1"/>
      <c r="O148" s="1"/>
      <c r="P148" s="1"/>
      <c r="Q148" s="1"/>
      <c r="R148" s="1"/>
      <c r="S148" s="6" t="s">
        <v>1</v>
      </c>
      <c r="T148" t="s">
        <v>9</v>
      </c>
      <c r="U148" t="s">
        <v>8</v>
      </c>
    </row>
    <row r="149" spans="1:21" x14ac:dyDescent="0.25">
      <c r="A149" s="63" t="s">
        <v>5</v>
      </c>
      <c r="B149" s="64" t="s">
        <v>4</v>
      </c>
      <c r="C149" s="122" t="s">
        <v>7</v>
      </c>
      <c r="D149" s="123" t="s">
        <v>6</v>
      </c>
      <c r="E149" s="124">
        <v>0</v>
      </c>
      <c r="F149" s="124">
        <v>0</v>
      </c>
      <c r="G149" s="124">
        <v>0</v>
      </c>
      <c r="H149" s="124">
        <v>0</v>
      </c>
      <c r="I149" s="123">
        <v>0</v>
      </c>
      <c r="J149" s="1"/>
      <c r="K149" s="1">
        <f t="shared" si="4"/>
        <v>0</v>
      </c>
      <c r="L149" s="1">
        <f t="shared" si="5"/>
        <v>0</v>
      </c>
      <c r="M149" s="1"/>
      <c r="N149" s="1"/>
      <c r="O149" s="1"/>
      <c r="P149" s="1"/>
      <c r="Q149" s="1"/>
      <c r="R149" s="1"/>
      <c r="S149" s="6" t="s">
        <v>1</v>
      </c>
      <c r="T149" t="s">
        <v>7</v>
      </c>
      <c r="U149" t="s">
        <v>6</v>
      </c>
    </row>
    <row r="150" spans="1:21" x14ac:dyDescent="0.25">
      <c r="A150" s="63" t="s">
        <v>3</v>
      </c>
      <c r="B150" s="64" t="s">
        <v>2</v>
      </c>
      <c r="C150" s="122" t="s">
        <v>5</v>
      </c>
      <c r="D150" s="123" t="s">
        <v>4</v>
      </c>
      <c r="E150" s="123">
        <v>0</v>
      </c>
      <c r="F150" s="123">
        <v>0</v>
      </c>
      <c r="G150" s="123">
        <v>0</v>
      </c>
      <c r="H150" s="123">
        <v>0</v>
      </c>
      <c r="I150" s="123">
        <v>0</v>
      </c>
      <c r="J150" s="1"/>
      <c r="K150" s="1">
        <f t="shared" si="4"/>
        <v>0</v>
      </c>
      <c r="L150" s="1">
        <f t="shared" si="5"/>
        <v>0</v>
      </c>
      <c r="M150" s="1"/>
      <c r="N150" s="1"/>
      <c r="O150" s="1"/>
      <c r="P150" s="1"/>
      <c r="Q150" s="1"/>
      <c r="R150" s="1"/>
      <c r="S150" s="6" t="s">
        <v>1</v>
      </c>
      <c r="T150" t="s">
        <v>5</v>
      </c>
      <c r="U150" t="s">
        <v>4</v>
      </c>
    </row>
    <row r="151" spans="1:21" x14ac:dyDescent="0.25">
      <c r="C151" s="122" t="s">
        <v>3</v>
      </c>
      <c r="D151" s="123" t="s">
        <v>2</v>
      </c>
      <c r="E151" s="123">
        <v>0</v>
      </c>
      <c r="F151" s="123">
        <v>0</v>
      </c>
      <c r="G151" s="123">
        <v>0</v>
      </c>
      <c r="H151" s="123">
        <v>0</v>
      </c>
      <c r="I151" s="123">
        <v>0</v>
      </c>
      <c r="J151" s="1"/>
      <c r="K151" s="1">
        <f t="shared" si="4"/>
        <v>0</v>
      </c>
      <c r="L151" s="1">
        <f t="shared" si="5"/>
        <v>0</v>
      </c>
      <c r="M151" s="1"/>
      <c r="N151" s="1"/>
      <c r="O151" s="1"/>
      <c r="P151" s="1"/>
      <c r="Q151" s="1"/>
      <c r="R151" s="1"/>
      <c r="S151" s="6" t="s">
        <v>1</v>
      </c>
      <c r="T151" t="s">
        <v>3</v>
      </c>
      <c r="U151" t="s">
        <v>2</v>
      </c>
    </row>
    <row r="152" spans="1:21" x14ac:dyDescent="0.25">
      <c r="A152" s="125">
        <v>142</v>
      </c>
      <c r="B152" s="2"/>
      <c r="J152" s="1"/>
      <c r="K152" s="1"/>
      <c r="L152" s="1"/>
      <c r="M152" s="1"/>
      <c r="N152" s="1"/>
      <c r="O152" s="1"/>
      <c r="P152" s="1"/>
      <c r="Q152" s="1"/>
      <c r="R152" s="1"/>
      <c r="S152" s="2"/>
    </row>
    <row r="153" spans="1:21" x14ac:dyDescent="0.25">
      <c r="A153" s="2"/>
      <c r="B153" s="2"/>
      <c r="C153" s="2"/>
      <c r="D153" s="5" t="s">
        <v>0</v>
      </c>
      <c r="E153" s="4">
        <f>SUM(E4:E152)</f>
        <v>30351472370.369991</v>
      </c>
      <c r="F153" s="4">
        <f>SUM(F4:F152)</f>
        <v>29695773006.369995</v>
      </c>
      <c r="G153" s="4">
        <f>SUM(G4:G152)</f>
        <v>3089055012.0100002</v>
      </c>
      <c r="H153" s="4">
        <f>SUM(H4:H152)</f>
        <v>56958190364.730011</v>
      </c>
      <c r="I153" s="4">
        <f>SUM(I4:I152)</f>
        <v>22646390244.869995</v>
      </c>
      <c r="J153" s="1"/>
      <c r="K153" s="1"/>
      <c r="L153" s="1"/>
      <c r="M153" s="1"/>
      <c r="N153" s="1"/>
      <c r="O153" s="1"/>
      <c r="P153" s="1"/>
      <c r="Q153" s="1"/>
      <c r="R153" s="1"/>
      <c r="S153" s="2"/>
    </row>
    <row r="154" spans="1:21" x14ac:dyDescent="0.25">
      <c r="A154" s="2"/>
      <c r="B154" s="2"/>
      <c r="C154" s="2"/>
      <c r="D154" s="1" t="s">
        <v>325</v>
      </c>
      <c r="E154" s="3">
        <f>+E153-Hoja2!C150</f>
        <v>-209794675.96001053</v>
      </c>
      <c r="F154" s="3">
        <f>+F153-Hoja2!D150</f>
        <v>209794675.95999527</v>
      </c>
      <c r="G154" s="3">
        <f>+G153-Hoja2!E150</f>
        <v>0</v>
      </c>
      <c r="H154" s="3">
        <f>+H153-56958190364.73</f>
        <v>0</v>
      </c>
      <c r="I154" s="3">
        <f>+I153-Hoja2!G150</f>
        <v>0</v>
      </c>
      <c r="J154" s="1"/>
      <c r="K154" s="1"/>
      <c r="L154" s="1"/>
      <c r="M154" s="1"/>
      <c r="N154" s="1"/>
      <c r="O154" s="1"/>
      <c r="P154" s="1"/>
      <c r="Q154" s="1"/>
      <c r="R154" s="1"/>
      <c r="S154" s="2"/>
    </row>
    <row r="155" spans="1:21" x14ac:dyDescent="0.25">
      <c r="A155" s="2"/>
      <c r="B155" s="2">
        <f>+F153-G153</f>
        <v>26606717994.359993</v>
      </c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2"/>
    </row>
    <row r="156" spans="1:21" x14ac:dyDescent="0.25">
      <c r="C156" s="2"/>
      <c r="D156" s="1">
        <f>+E153+F153-G153</f>
        <v>56958190364.729988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2"/>
    </row>
    <row r="158" spans="1:21" x14ac:dyDescent="0.25">
      <c r="C158" s="11" t="s">
        <v>460</v>
      </c>
      <c r="D158" s="11"/>
      <c r="E158" s="66" t="s">
        <v>282</v>
      </c>
      <c r="F158" s="65" t="s">
        <v>281</v>
      </c>
      <c r="G158" s="65" t="s">
        <v>280</v>
      </c>
      <c r="H158" s="66" t="s">
        <v>279</v>
      </c>
      <c r="I158" s="66" t="s">
        <v>467</v>
      </c>
    </row>
    <row r="159" spans="1:21" x14ac:dyDescent="0.25">
      <c r="D159" s="61" t="s">
        <v>299</v>
      </c>
      <c r="E159" s="96">
        <f>SUM(E4:E93,E124:E130,E136:E137)</f>
        <v>21518049427.959995</v>
      </c>
      <c r="F159" s="96">
        <f>SUM(F4:F93,F124:F130,F136:F137)</f>
        <v>5695367066.7300005</v>
      </c>
      <c r="G159" s="96">
        <f>SUM(G4:G93,G124:G130,G136:G137)</f>
        <v>1361093523.8299999</v>
      </c>
      <c r="H159" s="96">
        <f>SUM(H4:H93,H124:H130,H136:H137)</f>
        <v>25852322970.860004</v>
      </c>
      <c r="I159" s="96">
        <f>SUM(I4:I93,I124:I130,I136:I137)</f>
        <v>15483861032.300001</v>
      </c>
    </row>
    <row r="160" spans="1:21" x14ac:dyDescent="0.25">
      <c r="C160" s="61"/>
      <c r="D160" s="61" t="s">
        <v>298</v>
      </c>
      <c r="E160" s="97">
        <f>SUM(E94:E95)</f>
        <v>392349547.18000001</v>
      </c>
      <c r="F160" s="97">
        <f>SUM(F94:F95)</f>
        <v>0</v>
      </c>
      <c r="G160" s="97">
        <f>SUM(G94:G95)</f>
        <v>32000000</v>
      </c>
      <c r="H160" s="97">
        <f>SUM(H94:H95)</f>
        <v>360349547.18000001</v>
      </c>
      <c r="I160" s="97">
        <f>SUM(I94:I95)</f>
        <v>269730578.92000002</v>
      </c>
    </row>
    <row r="161" spans="4:9" x14ac:dyDescent="0.25">
      <c r="D161" s="61" t="s">
        <v>297</v>
      </c>
      <c r="E161" s="98">
        <v>0</v>
      </c>
      <c r="F161" s="98">
        <v>0</v>
      </c>
      <c r="G161" s="98">
        <v>0</v>
      </c>
      <c r="H161" s="98">
        <v>0</v>
      </c>
      <c r="I161" s="98">
        <v>0</v>
      </c>
    </row>
    <row r="162" spans="4:9" x14ac:dyDescent="0.25">
      <c r="D162" s="61" t="s">
        <v>296</v>
      </c>
      <c r="E162" s="98">
        <v>0</v>
      </c>
      <c r="F162" s="98">
        <v>0</v>
      </c>
      <c r="G162" s="98">
        <v>0</v>
      </c>
      <c r="H162" s="98">
        <v>0</v>
      </c>
      <c r="I162" s="98">
        <v>0</v>
      </c>
    </row>
    <row r="163" spans="4:9" x14ac:dyDescent="0.25">
      <c r="D163" s="61" t="s">
        <v>461</v>
      </c>
      <c r="E163" s="98">
        <v>0</v>
      </c>
      <c r="F163" s="98">
        <v>0</v>
      </c>
      <c r="G163" s="98">
        <v>0</v>
      </c>
      <c r="H163" s="98">
        <v>0</v>
      </c>
      <c r="I163" s="98">
        <v>0</v>
      </c>
    </row>
    <row r="164" spans="4:9" x14ac:dyDescent="0.25">
      <c r="D164" s="61" t="s">
        <v>462</v>
      </c>
      <c r="E164" s="98">
        <v>0</v>
      </c>
      <c r="F164" s="98">
        <v>0</v>
      </c>
      <c r="G164" s="98">
        <v>0</v>
      </c>
      <c r="H164" s="98">
        <v>0</v>
      </c>
      <c r="I164" s="98">
        <v>0</v>
      </c>
    </row>
    <row r="165" spans="4:9" x14ac:dyDescent="0.25">
      <c r="D165" s="61" t="s">
        <v>463</v>
      </c>
      <c r="E165" s="99">
        <f>SUM(E96:E119)</f>
        <v>4565633104.1800003</v>
      </c>
      <c r="F165" s="99">
        <f>SUM(F96:F119)</f>
        <v>22000459767.809998</v>
      </c>
      <c r="G165" s="99">
        <f>SUM(G96:G119)</f>
        <v>1303857800.9000001</v>
      </c>
      <c r="H165" s="99">
        <f>SUM(H96:H119)</f>
        <v>25262235071.089996</v>
      </c>
      <c r="I165" s="99">
        <f>SUM(I96:I119)</f>
        <v>2621760691.0200005</v>
      </c>
    </row>
    <row r="166" spans="4:9" x14ac:dyDescent="0.25">
      <c r="D166" s="61" t="s">
        <v>464</v>
      </c>
      <c r="E166" s="98">
        <v>0</v>
      </c>
      <c r="F166" s="98">
        <v>0</v>
      </c>
      <c r="G166" s="98">
        <v>0</v>
      </c>
      <c r="H166" s="98">
        <v>0</v>
      </c>
      <c r="I166" s="98">
        <v>0</v>
      </c>
    </row>
    <row r="167" spans="4:9" x14ac:dyDescent="0.25">
      <c r="D167" s="61" t="s">
        <v>465</v>
      </c>
      <c r="E167" s="98">
        <v>0</v>
      </c>
      <c r="F167" s="98">
        <v>0</v>
      </c>
      <c r="G167" s="98">
        <v>0</v>
      </c>
      <c r="H167" s="98">
        <v>0</v>
      </c>
      <c r="I167" s="98">
        <v>0</v>
      </c>
    </row>
    <row r="168" spans="4:9" x14ac:dyDescent="0.25">
      <c r="D168" s="61" t="s">
        <v>466</v>
      </c>
      <c r="E168" s="98">
        <v>0</v>
      </c>
      <c r="F168" s="98">
        <v>0</v>
      </c>
      <c r="G168" s="98">
        <v>0</v>
      </c>
      <c r="H168" s="98">
        <v>0</v>
      </c>
      <c r="I168" s="98">
        <v>0</v>
      </c>
    </row>
    <row r="169" spans="4:9" x14ac:dyDescent="0.25">
      <c r="D169" s="61" t="s">
        <v>469</v>
      </c>
      <c r="E169" s="104">
        <f>+E146+E147</f>
        <v>413317520.10000002</v>
      </c>
      <c r="F169" s="104">
        <f t="shared" ref="F169:I169" si="6">+F146+F147</f>
        <v>32000000</v>
      </c>
      <c r="G169" s="104">
        <f t="shared" si="6"/>
        <v>0</v>
      </c>
      <c r="H169" s="104">
        <f t="shared" si="6"/>
        <v>445317520.10000002</v>
      </c>
      <c r="I169" s="104">
        <f t="shared" si="6"/>
        <v>442704877.31</v>
      </c>
    </row>
    <row r="170" spans="4:9" x14ac:dyDescent="0.25">
      <c r="D170" s="61" t="s">
        <v>14</v>
      </c>
      <c r="E170" s="100">
        <f>SUM(E120:E123,E131:E135,E138:E145)</f>
        <v>3462122770.9499998</v>
      </c>
      <c r="F170" s="100">
        <f>SUM(F120:F123,F131:F135,F138:F145)</f>
        <v>1967946171.8299999</v>
      </c>
      <c r="G170" s="100">
        <f>SUM(G120:G123,G131:G135,G138:G145)</f>
        <v>392103687.27999997</v>
      </c>
      <c r="H170" s="100">
        <f>SUM(H120:H123,H131:H135,H138:H145)</f>
        <v>5037965255.5</v>
      </c>
      <c r="I170" s="100">
        <f>SUM(I120:I123,I131:I135,I138:I145)</f>
        <v>3828333065.3199992</v>
      </c>
    </row>
    <row r="171" spans="4:9" x14ac:dyDescent="0.25">
      <c r="D171" s="61" t="s">
        <v>288</v>
      </c>
      <c r="E171" s="101">
        <f>SUM(E148:E151)</f>
        <v>0</v>
      </c>
      <c r="F171" s="101">
        <f t="shared" ref="F171:I171" si="7">SUM(F148:F151)</f>
        <v>0</v>
      </c>
      <c r="G171" s="101">
        <f t="shared" si="7"/>
        <v>0</v>
      </c>
      <c r="H171" s="101">
        <f t="shared" si="7"/>
        <v>0</v>
      </c>
      <c r="I171" s="101">
        <f t="shared" si="7"/>
        <v>0</v>
      </c>
    </row>
    <row r="172" spans="4:9" x14ac:dyDescent="0.25">
      <c r="E172" s="87"/>
      <c r="F172" s="87"/>
      <c r="G172" s="87"/>
      <c r="H172" s="87"/>
      <c r="I172" s="87"/>
    </row>
    <row r="173" spans="4:9" x14ac:dyDescent="0.25">
      <c r="D173" s="126" t="s">
        <v>0</v>
      </c>
      <c r="E173" s="4">
        <f>SUM(E159:E171)</f>
        <v>30351472370.369995</v>
      </c>
      <c r="F173" s="4">
        <f t="shared" ref="F173:G173" si="8">SUM(F159:F171)</f>
        <v>29695773006.369995</v>
      </c>
      <c r="G173" s="4">
        <f t="shared" si="8"/>
        <v>3089055012.0100002</v>
      </c>
      <c r="H173" s="4">
        <f>SUM(H159:H171)</f>
        <v>56958190364.730003</v>
      </c>
      <c r="I173" s="4">
        <f>SUM(I159:I171)</f>
        <v>22646390244.870003</v>
      </c>
    </row>
    <row r="174" spans="4:9" x14ac:dyDescent="0.25">
      <c r="E174" s="3">
        <f>+E153-E173</f>
        <v>0</v>
      </c>
      <c r="F174" s="3">
        <f t="shared" ref="F174:I174" si="9">+F153-F173</f>
        <v>0</v>
      </c>
      <c r="G174" s="3">
        <f t="shared" si="9"/>
        <v>0</v>
      </c>
      <c r="H174" s="3">
        <f t="shared" si="9"/>
        <v>0</v>
      </c>
      <c r="I174" s="3">
        <f t="shared" si="9"/>
        <v>0</v>
      </c>
    </row>
    <row r="175" spans="4:9" x14ac:dyDescent="0.25">
      <c r="E175" s="87"/>
      <c r="F175" s="87"/>
      <c r="G175" s="87"/>
      <c r="H175" s="87"/>
      <c r="I175" s="87"/>
    </row>
    <row r="176" spans="4:9" x14ac:dyDescent="0.25">
      <c r="E176" s="3">
        <f>+E173-'E. E.P'!C34</f>
        <v>0</v>
      </c>
      <c r="F176" s="87"/>
      <c r="G176" s="87"/>
      <c r="H176" s="3">
        <f>+H173-'E. E.P'!D34</f>
        <v>0</v>
      </c>
      <c r="I176" s="3">
        <f>+I173-'E. E.P'!F34</f>
        <v>0</v>
      </c>
    </row>
    <row r="177" spans="2:9" x14ac:dyDescent="0.25">
      <c r="E177" s="87"/>
      <c r="F177" s="3"/>
      <c r="G177" s="87"/>
      <c r="H177" s="87"/>
      <c r="I177" s="87"/>
    </row>
    <row r="178" spans="2:9" x14ac:dyDescent="0.25">
      <c r="B178" s="11" t="s">
        <v>310</v>
      </c>
      <c r="E178" s="87"/>
      <c r="F178" s="87"/>
      <c r="G178" s="87"/>
      <c r="H178" s="87"/>
      <c r="I178" s="87"/>
    </row>
    <row r="179" spans="2:9" x14ac:dyDescent="0.25">
      <c r="C179" s="11" t="s">
        <v>460</v>
      </c>
      <c r="D179" s="11"/>
      <c r="H179" s="87"/>
      <c r="I179" s="87"/>
    </row>
    <row r="180" spans="2:9" x14ac:dyDescent="0.25">
      <c r="D180" s="61" t="s">
        <v>299</v>
      </c>
      <c r="E180" s="1">
        <v>5215292114.5500002</v>
      </c>
      <c r="F180" s="128" t="s">
        <v>475</v>
      </c>
      <c r="I180" s="1"/>
    </row>
    <row r="181" spans="2:9" x14ac:dyDescent="0.25">
      <c r="D181" s="61" t="s">
        <v>463</v>
      </c>
      <c r="E181" s="127">
        <v>8501214949.8199997</v>
      </c>
      <c r="F181" s="1"/>
    </row>
    <row r="182" spans="2:9" x14ac:dyDescent="0.25">
      <c r="D182" t="s">
        <v>474</v>
      </c>
      <c r="E182" s="129">
        <f>SUM(E180:E181)</f>
        <v>13716507064.369999</v>
      </c>
      <c r="F182" s="1">
        <f>+E182-13135730672.79</f>
        <v>580776391.57999802</v>
      </c>
      <c r="G182" t="s">
        <v>539</v>
      </c>
    </row>
    <row r="183" spans="2:9" x14ac:dyDescent="0.25">
      <c r="G183" t="s">
        <v>540</v>
      </c>
    </row>
    <row r="184" spans="2:9" x14ac:dyDescent="0.25">
      <c r="E184" s="1">
        <f>+E182-13716507064.37</f>
        <v>0</v>
      </c>
      <c r="G184" t="s">
        <v>541</v>
      </c>
    </row>
    <row r="185" spans="2:9" x14ac:dyDescent="0.25">
      <c r="G185" t="s">
        <v>542</v>
      </c>
    </row>
  </sheetData>
  <pageMargins left="0.7" right="0.7" top="0.75" bottom="0.75" header="0.3" footer="0.3"/>
  <pageSetup orientation="portrait" horizontalDpi="4294967293" vertic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76"/>
  <sheetViews>
    <sheetView workbookViewId="0">
      <selection activeCell="C2" sqref="C2:G149"/>
    </sheetView>
  </sheetViews>
  <sheetFormatPr baseColWidth="10" defaultRowHeight="15" x14ac:dyDescent="0.25"/>
  <cols>
    <col min="1" max="1" width="7.42578125" bestFit="1" customWidth="1"/>
    <col min="2" max="2" width="34.7109375" bestFit="1" customWidth="1"/>
    <col min="3" max="3" width="16.42578125" bestFit="1" customWidth="1"/>
    <col min="4" max="4" width="12.42578125" bestFit="1" customWidth="1"/>
    <col min="5" max="5" width="14" bestFit="1" customWidth="1"/>
    <col min="6" max="6" width="16.42578125" bestFit="1" customWidth="1"/>
    <col min="7" max="7" width="17.28515625" customWidth="1"/>
  </cols>
  <sheetData>
    <row r="1" spans="1:7" x14ac:dyDescent="0.25">
      <c r="A1" s="65" t="s">
        <v>284</v>
      </c>
      <c r="B1" s="65" t="s">
        <v>283</v>
      </c>
      <c r="C1" s="66" t="s">
        <v>282</v>
      </c>
      <c r="D1" s="65" t="s">
        <v>281</v>
      </c>
      <c r="E1" s="65" t="s">
        <v>280</v>
      </c>
      <c r="F1" s="66" t="s">
        <v>279</v>
      </c>
      <c r="G1" s="66" t="s">
        <v>467</v>
      </c>
    </row>
    <row r="2" spans="1:7" x14ac:dyDescent="0.25">
      <c r="A2" t="s">
        <v>278</v>
      </c>
      <c r="B2" t="s">
        <v>277</v>
      </c>
      <c r="C2" s="1">
        <v>4018652255.9000001</v>
      </c>
      <c r="D2">
        <v>7180000</v>
      </c>
      <c r="E2">
        <v>141308013.5</v>
      </c>
      <c r="F2" s="1">
        <v>3884524242.4000001</v>
      </c>
      <c r="G2" s="1">
        <v>3621311861.7199998</v>
      </c>
    </row>
    <row r="3" spans="1:7" x14ac:dyDescent="0.25">
      <c r="A3" t="s">
        <v>276</v>
      </c>
      <c r="B3" t="s">
        <v>275</v>
      </c>
      <c r="C3">
        <v>0</v>
      </c>
      <c r="D3">
        <v>0</v>
      </c>
      <c r="E3">
        <v>0</v>
      </c>
      <c r="F3" s="1">
        <v>0</v>
      </c>
      <c r="G3">
        <v>0</v>
      </c>
    </row>
    <row r="4" spans="1:7" x14ac:dyDescent="0.25">
      <c r="A4" t="s">
        <v>274</v>
      </c>
      <c r="B4" t="s">
        <v>273</v>
      </c>
      <c r="C4" s="1">
        <v>216344484</v>
      </c>
      <c r="D4">
        <v>0</v>
      </c>
      <c r="E4">
        <v>0</v>
      </c>
      <c r="F4" s="1">
        <v>216344484</v>
      </c>
      <c r="G4" s="1">
        <v>148416794.77000001</v>
      </c>
    </row>
    <row r="5" spans="1:7" x14ac:dyDescent="0.25">
      <c r="A5" t="s">
        <v>272</v>
      </c>
      <c r="B5" t="s">
        <v>271</v>
      </c>
      <c r="C5" s="1">
        <v>261920000</v>
      </c>
      <c r="D5">
        <v>12843813.960000001</v>
      </c>
      <c r="E5">
        <v>7110631.0099999998</v>
      </c>
      <c r="F5" s="1">
        <v>267653182.94999999</v>
      </c>
      <c r="G5" s="1">
        <v>149754614.09</v>
      </c>
    </row>
    <row r="6" spans="1:7" x14ac:dyDescent="0.25">
      <c r="A6" t="s">
        <v>270</v>
      </c>
      <c r="B6" t="s">
        <v>269</v>
      </c>
      <c r="C6" s="1">
        <v>244400000</v>
      </c>
      <c r="D6">
        <v>31218760.780000001</v>
      </c>
      <c r="E6">
        <v>2500000</v>
      </c>
      <c r="F6" s="1">
        <v>273118760.77999997</v>
      </c>
      <c r="G6" s="1">
        <v>159803352.74000001</v>
      </c>
    </row>
    <row r="7" spans="1:7" x14ac:dyDescent="0.25">
      <c r="A7" t="s">
        <v>268</v>
      </c>
      <c r="B7" t="s">
        <v>267</v>
      </c>
      <c r="C7" s="1">
        <v>28597600</v>
      </c>
      <c r="D7">
        <v>2877086.57</v>
      </c>
      <c r="E7">
        <v>0</v>
      </c>
      <c r="F7" s="1">
        <v>31474686.57</v>
      </c>
      <c r="G7" s="1">
        <v>6353410.9100000001</v>
      </c>
    </row>
    <row r="8" spans="1:7" x14ac:dyDescent="0.25">
      <c r="A8" t="s">
        <v>266</v>
      </c>
      <c r="B8" t="s">
        <v>265</v>
      </c>
      <c r="C8" s="1">
        <v>41777775</v>
      </c>
      <c r="D8">
        <v>500000</v>
      </c>
      <c r="E8">
        <v>0</v>
      </c>
      <c r="F8" s="1">
        <v>42277775</v>
      </c>
      <c r="G8" s="1">
        <v>15176257.869999999</v>
      </c>
    </row>
    <row r="9" spans="1:7" x14ac:dyDescent="0.25">
      <c r="A9" t="s">
        <v>264</v>
      </c>
      <c r="B9" t="s">
        <v>263</v>
      </c>
      <c r="C9" s="1">
        <v>550504151.61000001</v>
      </c>
      <c r="D9">
        <v>0</v>
      </c>
      <c r="E9">
        <v>0</v>
      </c>
      <c r="F9" s="1">
        <v>550504151.61000001</v>
      </c>
      <c r="G9" s="1">
        <v>540640305.75</v>
      </c>
    </row>
    <row r="10" spans="1:7" x14ac:dyDescent="0.25">
      <c r="A10" t="s">
        <v>262</v>
      </c>
      <c r="B10" t="s">
        <v>261</v>
      </c>
      <c r="C10" s="1">
        <v>1901931339.75</v>
      </c>
      <c r="D10">
        <v>1010000</v>
      </c>
      <c r="E10">
        <v>83000000</v>
      </c>
      <c r="F10" s="1">
        <v>1819941339.75</v>
      </c>
      <c r="G10" s="1">
        <v>1451809382.98</v>
      </c>
    </row>
    <row r="11" spans="1:7" x14ac:dyDescent="0.25">
      <c r="A11" t="s">
        <v>260</v>
      </c>
      <c r="B11" t="s">
        <v>259</v>
      </c>
      <c r="C11" s="1">
        <v>663894260</v>
      </c>
      <c r="D11">
        <v>17500000</v>
      </c>
      <c r="E11">
        <v>4470000</v>
      </c>
      <c r="F11" s="1">
        <v>676924260</v>
      </c>
      <c r="G11" s="1">
        <v>617808449.49000001</v>
      </c>
    </row>
    <row r="12" spans="1:7" x14ac:dyDescent="0.25">
      <c r="A12" t="s">
        <v>258</v>
      </c>
      <c r="B12" t="s">
        <v>257</v>
      </c>
      <c r="C12" s="1">
        <v>684236861.87</v>
      </c>
      <c r="D12">
        <v>3961265.34</v>
      </c>
      <c r="E12">
        <v>0</v>
      </c>
      <c r="F12" s="1">
        <v>688198127.21000004</v>
      </c>
      <c r="G12" s="1">
        <v>576055232.01999998</v>
      </c>
    </row>
    <row r="13" spans="1:7" x14ac:dyDescent="0.25">
      <c r="A13" t="s">
        <v>256</v>
      </c>
      <c r="B13" t="s">
        <v>255</v>
      </c>
      <c r="C13" s="1">
        <v>578763701.48000002</v>
      </c>
      <c r="D13">
        <v>249999</v>
      </c>
      <c r="E13">
        <v>20027196.48</v>
      </c>
      <c r="F13" s="1">
        <v>558986504</v>
      </c>
      <c r="G13" s="1">
        <v>510002566.83999997</v>
      </c>
    </row>
    <row r="14" spans="1:7" x14ac:dyDescent="0.25">
      <c r="A14" t="s">
        <v>254</v>
      </c>
      <c r="B14" t="s">
        <v>253</v>
      </c>
      <c r="C14" s="1">
        <v>254593770</v>
      </c>
      <c r="D14">
        <v>1282000</v>
      </c>
      <c r="E14">
        <v>4100000</v>
      </c>
      <c r="F14" s="1">
        <v>251775770</v>
      </c>
      <c r="G14" s="1">
        <v>182306361.90000001</v>
      </c>
    </row>
    <row r="15" spans="1:7" x14ac:dyDescent="0.25">
      <c r="A15" t="s">
        <v>252</v>
      </c>
      <c r="B15" t="s">
        <v>251</v>
      </c>
      <c r="C15" s="1">
        <v>759505954.72000003</v>
      </c>
      <c r="D15">
        <v>7897517.3399999999</v>
      </c>
      <c r="E15">
        <v>6000000</v>
      </c>
      <c r="F15" s="1">
        <v>761403472.05999994</v>
      </c>
      <c r="G15" s="1">
        <v>644990879.38</v>
      </c>
    </row>
    <row r="16" spans="1:7" x14ac:dyDescent="0.25">
      <c r="A16" t="s">
        <v>250</v>
      </c>
      <c r="B16" t="s">
        <v>249</v>
      </c>
      <c r="C16" s="1">
        <v>41054375.920000002</v>
      </c>
      <c r="D16">
        <v>347703.64</v>
      </c>
      <c r="E16">
        <v>0</v>
      </c>
      <c r="F16" s="1">
        <v>41402079.560000002</v>
      </c>
      <c r="G16" s="1">
        <v>34849890.539999999</v>
      </c>
    </row>
    <row r="17" spans="1:7" x14ac:dyDescent="0.25">
      <c r="A17" t="s">
        <v>248</v>
      </c>
      <c r="B17" t="s">
        <v>247</v>
      </c>
      <c r="C17" s="1">
        <v>417933546.95999998</v>
      </c>
      <c r="D17">
        <v>3531284.86</v>
      </c>
      <c r="E17">
        <v>0</v>
      </c>
      <c r="F17" s="1">
        <v>421464831.81999999</v>
      </c>
      <c r="G17" s="1">
        <v>355033384.25</v>
      </c>
    </row>
    <row r="18" spans="1:7" x14ac:dyDescent="0.25">
      <c r="A18" t="s">
        <v>246</v>
      </c>
      <c r="B18" t="s">
        <v>245</v>
      </c>
      <c r="C18" s="1">
        <v>123163127.79000001</v>
      </c>
      <c r="D18">
        <v>38695869.460000001</v>
      </c>
      <c r="E18">
        <v>0</v>
      </c>
      <c r="F18" s="1">
        <v>161858997.25</v>
      </c>
      <c r="G18" s="1">
        <v>122833760.33</v>
      </c>
    </row>
    <row r="19" spans="1:7" x14ac:dyDescent="0.25">
      <c r="A19" t="s">
        <v>244</v>
      </c>
      <c r="B19" t="s">
        <v>243</v>
      </c>
      <c r="C19" s="1">
        <v>246326255.59</v>
      </c>
      <c r="D19">
        <v>2041221.82</v>
      </c>
      <c r="E19">
        <v>37607758.520000003</v>
      </c>
      <c r="F19" s="1">
        <v>210759718.88999999</v>
      </c>
      <c r="G19" s="1">
        <v>191299026.34999999</v>
      </c>
    </row>
    <row r="20" spans="1:7" x14ac:dyDescent="0.25">
      <c r="A20" t="s">
        <v>242</v>
      </c>
      <c r="B20" t="s">
        <v>241</v>
      </c>
      <c r="C20" s="1">
        <v>392186819.5</v>
      </c>
      <c r="D20">
        <v>2377036.44</v>
      </c>
      <c r="E20">
        <v>72000000</v>
      </c>
      <c r="F20" s="1">
        <v>322563855.94</v>
      </c>
      <c r="G20" s="1">
        <v>186630489.02000001</v>
      </c>
    </row>
    <row r="21" spans="1:7" x14ac:dyDescent="0.25">
      <c r="A21" t="s">
        <v>240</v>
      </c>
      <c r="B21" t="s">
        <v>239</v>
      </c>
      <c r="C21">
        <v>0</v>
      </c>
      <c r="D21">
        <v>0</v>
      </c>
      <c r="E21">
        <v>0</v>
      </c>
      <c r="F21" s="1">
        <v>0</v>
      </c>
      <c r="G21">
        <v>0</v>
      </c>
    </row>
    <row r="22" spans="1:7" x14ac:dyDescent="0.25">
      <c r="A22" t="s">
        <v>238</v>
      </c>
      <c r="B22" t="s">
        <v>237</v>
      </c>
      <c r="C22" s="1">
        <v>418500000</v>
      </c>
      <c r="D22">
        <v>45386738</v>
      </c>
      <c r="E22">
        <v>25000000</v>
      </c>
      <c r="F22" s="1">
        <v>438886738</v>
      </c>
      <c r="G22">
        <v>298638732.95999998</v>
      </c>
    </row>
    <row r="23" spans="1:7" x14ac:dyDescent="0.25">
      <c r="A23" t="s">
        <v>236</v>
      </c>
      <c r="B23" t="s">
        <v>235</v>
      </c>
      <c r="C23" s="1">
        <v>82500000</v>
      </c>
      <c r="D23">
        <v>238235272.47</v>
      </c>
      <c r="E23">
        <v>1700000</v>
      </c>
      <c r="F23" s="1">
        <v>319035272.47000003</v>
      </c>
      <c r="G23">
        <v>57333593.630000003</v>
      </c>
    </row>
    <row r="24" spans="1:7" x14ac:dyDescent="0.25">
      <c r="A24" t="s">
        <v>234</v>
      </c>
      <c r="B24" t="s">
        <v>233</v>
      </c>
      <c r="C24" s="1">
        <v>23000000</v>
      </c>
      <c r="D24">
        <v>5000000</v>
      </c>
      <c r="E24">
        <v>0</v>
      </c>
      <c r="F24" s="1">
        <v>28000000</v>
      </c>
      <c r="G24">
        <v>732402</v>
      </c>
    </row>
    <row r="25" spans="1:7" x14ac:dyDescent="0.25">
      <c r="A25" t="s">
        <v>232</v>
      </c>
      <c r="B25" t="s">
        <v>516</v>
      </c>
      <c r="C25">
        <v>7282500</v>
      </c>
      <c r="D25">
        <v>400000</v>
      </c>
      <c r="E25">
        <v>0</v>
      </c>
      <c r="F25" s="1">
        <v>7682500</v>
      </c>
      <c r="G25">
        <v>1648000</v>
      </c>
    </row>
    <row r="26" spans="1:7" x14ac:dyDescent="0.25">
      <c r="A26" t="s">
        <v>470</v>
      </c>
      <c r="C26" s="1">
        <v>0</v>
      </c>
      <c r="D26">
        <v>0</v>
      </c>
      <c r="E26">
        <v>0</v>
      </c>
      <c r="F26" s="1">
        <v>0</v>
      </c>
      <c r="G26">
        <v>0</v>
      </c>
    </row>
    <row r="27" spans="1:7" x14ac:dyDescent="0.25">
      <c r="A27" t="s">
        <v>230</v>
      </c>
      <c r="B27" t="s">
        <v>229</v>
      </c>
      <c r="C27" s="1">
        <v>46000000</v>
      </c>
      <c r="D27">
        <v>0</v>
      </c>
      <c r="E27">
        <v>0</v>
      </c>
      <c r="F27" s="1">
        <v>46000000</v>
      </c>
      <c r="G27" s="1">
        <v>4744120</v>
      </c>
    </row>
    <row r="28" spans="1:7" x14ac:dyDescent="0.25">
      <c r="A28" t="s">
        <v>228</v>
      </c>
      <c r="B28" t="s">
        <v>227</v>
      </c>
      <c r="C28" s="1">
        <v>9000000</v>
      </c>
      <c r="D28">
        <v>1800000</v>
      </c>
      <c r="E28">
        <v>0</v>
      </c>
      <c r="F28" s="1">
        <v>10800000</v>
      </c>
      <c r="G28" s="1">
        <v>815900.9</v>
      </c>
    </row>
    <row r="29" spans="1:7" x14ac:dyDescent="0.25">
      <c r="A29" t="s">
        <v>226</v>
      </c>
      <c r="B29" t="s">
        <v>225</v>
      </c>
      <c r="C29" s="1">
        <v>405200000</v>
      </c>
      <c r="D29">
        <v>137000000</v>
      </c>
      <c r="E29">
        <v>53525346.100000001</v>
      </c>
      <c r="F29" s="1">
        <v>488674653.89999998</v>
      </c>
      <c r="G29">
        <v>359352840</v>
      </c>
    </row>
    <row r="30" spans="1:7" x14ac:dyDescent="0.25">
      <c r="A30" t="s">
        <v>224</v>
      </c>
      <c r="B30" t="s">
        <v>223</v>
      </c>
      <c r="C30" s="1">
        <v>104500</v>
      </c>
      <c r="D30">
        <v>0</v>
      </c>
      <c r="E30">
        <v>0</v>
      </c>
      <c r="F30" s="1">
        <v>104500</v>
      </c>
      <c r="G30" s="1">
        <v>33500</v>
      </c>
    </row>
    <row r="31" spans="1:7" x14ac:dyDescent="0.25">
      <c r="A31" t="s">
        <v>222</v>
      </c>
      <c r="B31" t="s">
        <v>538</v>
      </c>
      <c r="C31">
        <v>79000000</v>
      </c>
      <c r="D31">
        <v>32200000</v>
      </c>
      <c r="E31">
        <v>0</v>
      </c>
      <c r="F31" s="1">
        <v>111200000</v>
      </c>
      <c r="G31">
        <v>82384208.120000005</v>
      </c>
    </row>
    <row r="32" spans="1:7" x14ac:dyDescent="0.25">
      <c r="A32" t="s">
        <v>220</v>
      </c>
      <c r="B32" t="s">
        <v>219</v>
      </c>
      <c r="C32" s="1">
        <v>0</v>
      </c>
      <c r="D32">
        <v>0</v>
      </c>
      <c r="E32">
        <v>0</v>
      </c>
      <c r="F32" s="1">
        <v>0</v>
      </c>
      <c r="G32" s="1">
        <v>0</v>
      </c>
    </row>
    <row r="33" spans="1:7" x14ac:dyDescent="0.25">
      <c r="A33" t="s">
        <v>218</v>
      </c>
      <c r="B33" t="s">
        <v>217</v>
      </c>
      <c r="C33" s="1">
        <v>55765000</v>
      </c>
      <c r="D33">
        <v>21707000</v>
      </c>
      <c r="E33">
        <v>7115000</v>
      </c>
      <c r="F33" s="1">
        <v>70357000</v>
      </c>
      <c r="G33">
        <v>29629331</v>
      </c>
    </row>
    <row r="34" spans="1:7" x14ac:dyDescent="0.25">
      <c r="A34" t="s">
        <v>216</v>
      </c>
      <c r="B34" t="s">
        <v>215</v>
      </c>
      <c r="C34" s="1">
        <v>35050000</v>
      </c>
      <c r="D34">
        <v>11308000</v>
      </c>
      <c r="E34">
        <v>2700000</v>
      </c>
      <c r="F34" s="1">
        <v>42658000</v>
      </c>
      <c r="G34" s="1">
        <v>17215189</v>
      </c>
    </row>
    <row r="35" spans="1:7" x14ac:dyDescent="0.25">
      <c r="A35" t="s">
        <v>214</v>
      </c>
      <c r="B35" t="s">
        <v>213</v>
      </c>
      <c r="C35" s="1">
        <v>35116643</v>
      </c>
      <c r="D35">
        <v>1000000</v>
      </c>
      <c r="E35">
        <v>6055002.5</v>
      </c>
      <c r="F35" s="1">
        <v>29061640.5</v>
      </c>
      <c r="G35">
        <v>13135416.48</v>
      </c>
    </row>
    <row r="36" spans="1:7" x14ac:dyDescent="0.25">
      <c r="A36" t="s">
        <v>212</v>
      </c>
      <c r="B36" t="s">
        <v>211</v>
      </c>
      <c r="C36" s="1">
        <v>12330000</v>
      </c>
      <c r="D36">
        <v>0</v>
      </c>
      <c r="E36">
        <v>12000000</v>
      </c>
      <c r="F36" s="1">
        <v>330000</v>
      </c>
      <c r="G36" s="1">
        <v>0</v>
      </c>
    </row>
    <row r="37" spans="1:7" x14ac:dyDescent="0.25">
      <c r="A37" t="s">
        <v>210</v>
      </c>
      <c r="B37" t="s">
        <v>209</v>
      </c>
      <c r="C37" s="1">
        <v>385922200</v>
      </c>
      <c r="D37">
        <v>68415671.400000006</v>
      </c>
      <c r="E37">
        <v>0</v>
      </c>
      <c r="F37" s="1">
        <v>454337871.39999998</v>
      </c>
      <c r="G37">
        <v>383040458.83999997</v>
      </c>
    </row>
    <row r="38" spans="1:7" x14ac:dyDescent="0.25">
      <c r="A38" t="s">
        <v>208</v>
      </c>
      <c r="B38" t="s">
        <v>519</v>
      </c>
      <c r="C38" s="1">
        <v>10200000</v>
      </c>
      <c r="D38">
        <v>4892000</v>
      </c>
      <c r="E38">
        <v>0</v>
      </c>
      <c r="F38" s="1">
        <v>15092000</v>
      </c>
      <c r="G38" s="1">
        <v>655382.11</v>
      </c>
    </row>
    <row r="39" spans="1:7" x14ac:dyDescent="0.25">
      <c r="A39" t="s">
        <v>206</v>
      </c>
      <c r="B39" t="s">
        <v>520</v>
      </c>
      <c r="C39" s="1">
        <v>7550000</v>
      </c>
      <c r="D39">
        <v>13200000</v>
      </c>
      <c r="E39">
        <v>0</v>
      </c>
      <c r="F39" s="1">
        <v>20750000</v>
      </c>
      <c r="G39">
        <v>3901070</v>
      </c>
    </row>
    <row r="40" spans="1:7" x14ac:dyDescent="0.25">
      <c r="A40" t="s">
        <v>204</v>
      </c>
      <c r="B40" t="s">
        <v>203</v>
      </c>
      <c r="C40" s="1">
        <v>66050000</v>
      </c>
      <c r="D40">
        <v>33241535.460000001</v>
      </c>
      <c r="E40">
        <v>35000000</v>
      </c>
      <c r="F40" s="1">
        <v>64291535.460000001</v>
      </c>
      <c r="G40" s="1">
        <v>11441475.85</v>
      </c>
    </row>
    <row r="41" spans="1:7" x14ac:dyDescent="0.25">
      <c r="A41" t="s">
        <v>202</v>
      </c>
      <c r="B41" t="s">
        <v>521</v>
      </c>
      <c r="C41" s="1">
        <v>324500000</v>
      </c>
      <c r="D41">
        <v>1176686986.1700001</v>
      </c>
      <c r="E41">
        <v>151470000</v>
      </c>
      <c r="F41" s="1">
        <v>906716986.16999996</v>
      </c>
      <c r="G41">
        <v>179186745.41</v>
      </c>
    </row>
    <row r="42" spans="1:7" x14ac:dyDescent="0.25">
      <c r="A42" t="s">
        <v>200</v>
      </c>
      <c r="B42" t="s">
        <v>199</v>
      </c>
      <c r="C42" s="1">
        <v>136100000</v>
      </c>
      <c r="D42">
        <v>31383119.010000002</v>
      </c>
      <c r="E42">
        <v>1818400</v>
      </c>
      <c r="F42" s="1">
        <v>165664719.00999999</v>
      </c>
      <c r="G42">
        <v>55867207.479999997</v>
      </c>
    </row>
    <row r="43" spans="1:7" x14ac:dyDescent="0.25">
      <c r="A43" t="s">
        <v>198</v>
      </c>
      <c r="B43" t="s">
        <v>522</v>
      </c>
      <c r="C43" s="1">
        <v>5100000</v>
      </c>
      <c r="D43">
        <v>79932000</v>
      </c>
      <c r="E43">
        <v>0</v>
      </c>
      <c r="F43" s="1">
        <v>85032000</v>
      </c>
      <c r="G43" s="1">
        <v>2900000</v>
      </c>
    </row>
    <row r="44" spans="1:7" x14ac:dyDescent="0.25">
      <c r="A44" t="s">
        <v>196</v>
      </c>
      <c r="B44" t="s">
        <v>195</v>
      </c>
      <c r="C44" s="1">
        <v>545606342.94000006</v>
      </c>
      <c r="D44">
        <v>279997863.83999997</v>
      </c>
      <c r="E44">
        <v>29130000</v>
      </c>
      <c r="F44" s="1">
        <v>674974206.77999997</v>
      </c>
      <c r="G44" s="1">
        <v>226770346.03</v>
      </c>
    </row>
    <row r="45" spans="1:7" x14ac:dyDescent="0.25">
      <c r="A45" t="s">
        <v>194</v>
      </c>
      <c r="B45" t="s">
        <v>193</v>
      </c>
      <c r="C45">
        <v>4467696725.9899998</v>
      </c>
      <c r="D45">
        <v>1685746402.47</v>
      </c>
      <c r="E45">
        <v>262371000</v>
      </c>
      <c r="F45" s="1">
        <v>5307620419.3299999</v>
      </c>
      <c r="G45">
        <v>2373246258.98</v>
      </c>
    </row>
    <row r="46" spans="1:7" x14ac:dyDescent="0.25">
      <c r="A46" t="s">
        <v>192</v>
      </c>
      <c r="B46" t="s">
        <v>191</v>
      </c>
      <c r="C46" s="1">
        <v>2200000</v>
      </c>
      <c r="D46">
        <v>0</v>
      </c>
      <c r="E46">
        <v>1000000</v>
      </c>
      <c r="F46" s="1">
        <v>1200000</v>
      </c>
      <c r="G46" s="1">
        <v>0</v>
      </c>
    </row>
    <row r="47" spans="1:7" x14ac:dyDescent="0.25">
      <c r="A47" t="s">
        <v>190</v>
      </c>
      <c r="B47" t="s">
        <v>189</v>
      </c>
      <c r="C47">
        <v>13930000</v>
      </c>
      <c r="D47">
        <v>0</v>
      </c>
      <c r="E47">
        <v>1000000</v>
      </c>
      <c r="F47" s="1">
        <v>12930000</v>
      </c>
      <c r="G47">
        <v>4799125</v>
      </c>
    </row>
    <row r="48" spans="1:7" x14ac:dyDescent="0.25">
      <c r="A48" t="s">
        <v>188</v>
      </c>
      <c r="B48" t="s">
        <v>187</v>
      </c>
      <c r="C48">
        <v>0</v>
      </c>
      <c r="D48">
        <v>0</v>
      </c>
      <c r="E48">
        <v>0</v>
      </c>
      <c r="F48" s="1">
        <v>0</v>
      </c>
      <c r="G48">
        <v>0</v>
      </c>
    </row>
    <row r="49" spans="1:7" x14ac:dyDescent="0.25">
      <c r="A49" t="s">
        <v>186</v>
      </c>
      <c r="B49" t="s">
        <v>185</v>
      </c>
      <c r="C49" s="1">
        <v>0</v>
      </c>
      <c r="D49">
        <v>0</v>
      </c>
      <c r="E49">
        <v>0</v>
      </c>
      <c r="F49" s="1">
        <v>0</v>
      </c>
      <c r="G49" s="1">
        <v>0</v>
      </c>
    </row>
    <row r="50" spans="1:7" x14ac:dyDescent="0.25">
      <c r="A50" t="s">
        <v>184</v>
      </c>
      <c r="B50" t="s">
        <v>122</v>
      </c>
      <c r="C50" s="1">
        <v>342872542.52999997</v>
      </c>
      <c r="D50">
        <v>1293505.3</v>
      </c>
      <c r="E50">
        <v>9000000</v>
      </c>
      <c r="F50" s="1">
        <v>335166047.82999998</v>
      </c>
      <c r="G50" s="1">
        <v>244138802</v>
      </c>
    </row>
    <row r="51" spans="1:7" x14ac:dyDescent="0.25">
      <c r="A51" t="s">
        <v>183</v>
      </c>
      <c r="B51" t="s">
        <v>182</v>
      </c>
      <c r="C51" s="1">
        <v>118203652.84999999</v>
      </c>
      <c r="D51">
        <v>37127385</v>
      </c>
      <c r="E51">
        <v>23000000</v>
      </c>
      <c r="F51" s="1">
        <v>132331037.84999999</v>
      </c>
      <c r="G51" s="1">
        <v>23669733.030000001</v>
      </c>
    </row>
    <row r="52" spans="1:7" x14ac:dyDescent="0.25">
      <c r="A52" t="s">
        <v>181</v>
      </c>
      <c r="B52" t="s">
        <v>180</v>
      </c>
      <c r="C52" s="1">
        <v>8700000</v>
      </c>
      <c r="D52">
        <v>17200000</v>
      </c>
      <c r="E52">
        <v>7000000</v>
      </c>
      <c r="F52" s="1">
        <v>18900000</v>
      </c>
      <c r="G52" s="1">
        <v>652730</v>
      </c>
    </row>
    <row r="53" spans="1:7" x14ac:dyDescent="0.25">
      <c r="A53" t="s">
        <v>179</v>
      </c>
      <c r="B53" t="s">
        <v>178</v>
      </c>
      <c r="C53" s="1">
        <v>10000000</v>
      </c>
      <c r="D53">
        <v>0</v>
      </c>
      <c r="E53">
        <v>0</v>
      </c>
      <c r="F53" s="1">
        <v>10000000</v>
      </c>
      <c r="G53" s="1">
        <v>8260300.6799999997</v>
      </c>
    </row>
    <row r="54" spans="1:7" x14ac:dyDescent="0.25">
      <c r="A54" t="s">
        <v>177</v>
      </c>
      <c r="B54" t="s">
        <v>176</v>
      </c>
      <c r="C54">
        <v>44850800</v>
      </c>
      <c r="D54">
        <v>56052295.060000002</v>
      </c>
      <c r="E54">
        <v>9090800</v>
      </c>
      <c r="F54" s="1">
        <v>91812295.060000002</v>
      </c>
      <c r="G54">
        <v>45756294.329999998</v>
      </c>
    </row>
    <row r="55" spans="1:7" x14ac:dyDescent="0.25">
      <c r="A55" t="s">
        <v>493</v>
      </c>
      <c r="B55" t="s">
        <v>494</v>
      </c>
      <c r="C55" s="1">
        <v>0</v>
      </c>
      <c r="D55">
        <v>0</v>
      </c>
      <c r="E55">
        <v>0</v>
      </c>
      <c r="F55" s="1">
        <v>0</v>
      </c>
      <c r="G55">
        <v>0</v>
      </c>
    </row>
    <row r="56" spans="1:7" x14ac:dyDescent="0.25">
      <c r="A56" t="s">
        <v>175</v>
      </c>
      <c r="B56" t="s">
        <v>174</v>
      </c>
      <c r="C56" s="1">
        <v>100000</v>
      </c>
      <c r="D56">
        <v>0</v>
      </c>
      <c r="E56">
        <v>0</v>
      </c>
      <c r="F56" s="1">
        <v>100000</v>
      </c>
      <c r="G56" s="1">
        <v>0</v>
      </c>
    </row>
    <row r="57" spans="1:7" x14ac:dyDescent="0.25">
      <c r="A57" t="s">
        <v>173</v>
      </c>
      <c r="B57" t="s">
        <v>164</v>
      </c>
      <c r="C57" s="1">
        <v>172820000</v>
      </c>
      <c r="D57">
        <v>33961338</v>
      </c>
      <c r="E57">
        <v>72700000</v>
      </c>
      <c r="F57" s="1">
        <v>134081338</v>
      </c>
      <c r="G57" s="1">
        <v>17115035.25</v>
      </c>
    </row>
    <row r="58" spans="1:7" x14ac:dyDescent="0.25">
      <c r="A58" t="s">
        <v>172</v>
      </c>
      <c r="B58" t="s">
        <v>171</v>
      </c>
      <c r="C58" s="1">
        <v>112354274.38</v>
      </c>
      <c r="D58">
        <v>32209495.870000001</v>
      </c>
      <c r="E58">
        <v>1100000</v>
      </c>
      <c r="F58" s="1">
        <v>143463770.25</v>
      </c>
      <c r="G58" s="1">
        <v>33906877.700000003</v>
      </c>
    </row>
    <row r="59" spans="1:7" x14ac:dyDescent="0.25">
      <c r="A59" t="s">
        <v>170</v>
      </c>
      <c r="B59" t="s">
        <v>471</v>
      </c>
      <c r="C59" s="1">
        <v>2685000</v>
      </c>
      <c r="D59">
        <v>500000</v>
      </c>
      <c r="E59">
        <v>0</v>
      </c>
      <c r="F59" s="1">
        <v>3185000</v>
      </c>
      <c r="G59" s="1">
        <v>15000</v>
      </c>
    </row>
    <row r="60" spans="1:7" x14ac:dyDescent="0.25">
      <c r="A60" t="s">
        <v>169</v>
      </c>
      <c r="B60" t="s">
        <v>168</v>
      </c>
      <c r="C60" s="1">
        <v>30815000</v>
      </c>
      <c r="D60">
        <v>8270694.7599999998</v>
      </c>
      <c r="E60">
        <v>1500000</v>
      </c>
      <c r="F60" s="1">
        <v>37585694.759999998</v>
      </c>
      <c r="G60">
        <v>9418680.7699999996</v>
      </c>
    </row>
    <row r="61" spans="1:7" x14ac:dyDescent="0.25">
      <c r="A61" t="s">
        <v>167</v>
      </c>
      <c r="B61" t="s">
        <v>164</v>
      </c>
      <c r="C61" s="1">
        <v>77356000</v>
      </c>
      <c r="D61">
        <v>64043585.399999999</v>
      </c>
      <c r="E61">
        <v>0</v>
      </c>
      <c r="F61" s="1">
        <v>141399585.40000001</v>
      </c>
      <c r="G61" s="1">
        <v>17559377.309999999</v>
      </c>
    </row>
    <row r="62" spans="1:7" x14ac:dyDescent="0.25">
      <c r="A62" t="s">
        <v>165</v>
      </c>
      <c r="B62" t="s">
        <v>164</v>
      </c>
      <c r="C62">
        <v>3620000</v>
      </c>
      <c r="D62">
        <v>0</v>
      </c>
      <c r="E62">
        <v>0</v>
      </c>
      <c r="F62" s="1">
        <v>3620000</v>
      </c>
      <c r="G62">
        <v>192500</v>
      </c>
    </row>
    <row r="63" spans="1:7" x14ac:dyDescent="0.25">
      <c r="A63" t="s">
        <v>163</v>
      </c>
      <c r="B63" t="s">
        <v>162</v>
      </c>
      <c r="C63" s="1">
        <v>0</v>
      </c>
      <c r="D63">
        <v>0</v>
      </c>
      <c r="E63">
        <v>0</v>
      </c>
      <c r="F63" s="1">
        <v>0</v>
      </c>
      <c r="G63" s="1">
        <v>0</v>
      </c>
    </row>
    <row r="64" spans="1:7" x14ac:dyDescent="0.25">
      <c r="A64" t="s">
        <v>161</v>
      </c>
      <c r="B64" t="s">
        <v>160</v>
      </c>
      <c r="C64">
        <v>73000000</v>
      </c>
      <c r="D64">
        <v>0</v>
      </c>
      <c r="E64">
        <v>0</v>
      </c>
      <c r="F64" s="1">
        <v>73000000</v>
      </c>
      <c r="G64">
        <v>13915013.210000001</v>
      </c>
    </row>
    <row r="65" spans="1:7" x14ac:dyDescent="0.25">
      <c r="A65" t="s">
        <v>159</v>
      </c>
      <c r="B65" t="s">
        <v>158</v>
      </c>
      <c r="C65" s="1">
        <v>0</v>
      </c>
      <c r="D65">
        <v>0</v>
      </c>
      <c r="E65">
        <v>0</v>
      </c>
      <c r="F65" s="1">
        <v>0</v>
      </c>
      <c r="G65">
        <v>0</v>
      </c>
    </row>
    <row r="66" spans="1:7" x14ac:dyDescent="0.25">
      <c r="A66" t="s">
        <v>157</v>
      </c>
      <c r="B66" t="s">
        <v>156</v>
      </c>
      <c r="C66">
        <v>2650000</v>
      </c>
      <c r="D66">
        <v>5200000</v>
      </c>
      <c r="E66">
        <v>0</v>
      </c>
      <c r="F66" s="1">
        <v>7850000</v>
      </c>
      <c r="G66">
        <v>4054131.65</v>
      </c>
    </row>
    <row r="67" spans="1:7" x14ac:dyDescent="0.25">
      <c r="A67" t="s">
        <v>155</v>
      </c>
      <c r="B67" t="s">
        <v>154</v>
      </c>
      <c r="C67" s="1">
        <v>0</v>
      </c>
      <c r="D67">
        <v>500000</v>
      </c>
      <c r="E67">
        <v>0</v>
      </c>
      <c r="F67" s="1">
        <v>500000</v>
      </c>
      <c r="G67" s="1">
        <v>278956.68</v>
      </c>
    </row>
    <row r="68" spans="1:7" x14ac:dyDescent="0.25">
      <c r="A68" t="s">
        <v>153</v>
      </c>
      <c r="B68" t="s">
        <v>152</v>
      </c>
      <c r="C68" s="1">
        <v>141020000</v>
      </c>
      <c r="D68">
        <v>9840563.9900000002</v>
      </c>
      <c r="E68">
        <v>359273.6</v>
      </c>
      <c r="F68" s="1">
        <v>150001290.38999999</v>
      </c>
      <c r="G68" s="1">
        <v>90931391.549999997</v>
      </c>
    </row>
    <row r="69" spans="1:7" x14ac:dyDescent="0.25">
      <c r="A69" t="s">
        <v>151</v>
      </c>
      <c r="B69" t="s">
        <v>150</v>
      </c>
      <c r="C69" s="1">
        <v>14248703.58</v>
      </c>
      <c r="D69">
        <v>7776438.9000000004</v>
      </c>
      <c r="E69">
        <v>1600000</v>
      </c>
      <c r="F69" s="1">
        <v>20425142.48</v>
      </c>
      <c r="G69" s="1">
        <v>6675723.8799999999</v>
      </c>
    </row>
    <row r="70" spans="1:7" x14ac:dyDescent="0.25">
      <c r="A70" t="s">
        <v>149</v>
      </c>
      <c r="B70" t="s">
        <v>148</v>
      </c>
      <c r="C70" s="1">
        <v>44723686.450000003</v>
      </c>
      <c r="D70">
        <v>12421403.48</v>
      </c>
      <c r="E70">
        <v>500000</v>
      </c>
      <c r="F70" s="1">
        <v>56645089.93</v>
      </c>
      <c r="G70">
        <v>19667733.98</v>
      </c>
    </row>
    <row r="71" spans="1:7" x14ac:dyDescent="0.25">
      <c r="A71" t="s">
        <v>147</v>
      </c>
      <c r="B71" t="s">
        <v>146</v>
      </c>
      <c r="C71" s="1">
        <v>44630000</v>
      </c>
      <c r="D71">
        <v>9506092.6999999993</v>
      </c>
      <c r="E71">
        <v>4650000</v>
      </c>
      <c r="F71" s="1">
        <v>49486092.700000003</v>
      </c>
      <c r="G71">
        <v>29926233.68</v>
      </c>
    </row>
    <row r="72" spans="1:7" x14ac:dyDescent="0.25">
      <c r="A72" t="s">
        <v>145</v>
      </c>
      <c r="B72" t="s">
        <v>144</v>
      </c>
      <c r="C72" s="1">
        <v>10000000</v>
      </c>
      <c r="D72">
        <v>10000000</v>
      </c>
      <c r="E72">
        <v>0</v>
      </c>
      <c r="F72" s="1">
        <v>20000000</v>
      </c>
      <c r="G72" s="1">
        <v>12400720</v>
      </c>
    </row>
    <row r="73" spans="1:7" x14ac:dyDescent="0.25">
      <c r="A73" t="s">
        <v>143</v>
      </c>
      <c r="B73" t="s">
        <v>142</v>
      </c>
      <c r="C73" s="1">
        <v>1800000</v>
      </c>
      <c r="D73">
        <v>4000000</v>
      </c>
      <c r="E73">
        <v>5390070.6200000001</v>
      </c>
      <c r="F73" s="1">
        <v>-3590070.62</v>
      </c>
      <c r="G73" s="1">
        <v>209929.38</v>
      </c>
    </row>
    <row r="74" spans="1:7" x14ac:dyDescent="0.25">
      <c r="A74" t="s">
        <v>141</v>
      </c>
      <c r="B74" t="s">
        <v>140</v>
      </c>
      <c r="C74" s="1">
        <v>110570000</v>
      </c>
      <c r="D74">
        <v>61967928.380000003</v>
      </c>
      <c r="E74">
        <v>12000000</v>
      </c>
      <c r="F74" s="1">
        <v>160537928.38</v>
      </c>
      <c r="G74">
        <v>46311075.020000003</v>
      </c>
    </row>
    <row r="75" spans="1:7" x14ac:dyDescent="0.25">
      <c r="A75" t="s">
        <v>139</v>
      </c>
      <c r="B75" t="s">
        <v>138</v>
      </c>
      <c r="C75" s="1">
        <v>422040000</v>
      </c>
      <c r="D75">
        <v>346489302.44999999</v>
      </c>
      <c r="E75">
        <v>2000000</v>
      </c>
      <c r="F75" s="1">
        <v>766529302.45000005</v>
      </c>
      <c r="G75">
        <v>233863265.38999999</v>
      </c>
    </row>
    <row r="76" spans="1:7" x14ac:dyDescent="0.25">
      <c r="A76" t="s">
        <v>137</v>
      </c>
      <c r="B76" t="s">
        <v>136</v>
      </c>
      <c r="C76" s="1">
        <v>22250000</v>
      </c>
      <c r="D76">
        <v>4574453.2699999996</v>
      </c>
      <c r="E76">
        <v>0</v>
      </c>
      <c r="F76" s="1">
        <v>26824453.27</v>
      </c>
      <c r="G76" s="1">
        <v>3695293.64</v>
      </c>
    </row>
    <row r="77" spans="1:7" x14ac:dyDescent="0.25">
      <c r="A77" t="s">
        <v>135</v>
      </c>
      <c r="B77" t="s">
        <v>134</v>
      </c>
      <c r="C77" s="1">
        <v>14597500</v>
      </c>
      <c r="D77">
        <v>25209604.25</v>
      </c>
      <c r="E77">
        <v>0</v>
      </c>
      <c r="F77" s="1">
        <v>39807104.25</v>
      </c>
      <c r="G77">
        <v>3221884.26</v>
      </c>
    </row>
    <row r="78" spans="1:7" x14ac:dyDescent="0.25">
      <c r="A78" t="s">
        <v>133</v>
      </c>
      <c r="B78" t="s">
        <v>132</v>
      </c>
      <c r="C78" s="1">
        <v>995000</v>
      </c>
      <c r="D78">
        <v>2400000</v>
      </c>
      <c r="E78">
        <v>0</v>
      </c>
      <c r="F78" s="1">
        <v>3395000</v>
      </c>
      <c r="G78">
        <v>2016300</v>
      </c>
    </row>
    <row r="79" spans="1:7" x14ac:dyDescent="0.25">
      <c r="A79" t="s">
        <v>131</v>
      </c>
      <c r="B79" t="s">
        <v>130</v>
      </c>
      <c r="C79" s="1">
        <v>81160000</v>
      </c>
      <c r="D79">
        <v>65200000</v>
      </c>
      <c r="E79">
        <v>2000000</v>
      </c>
      <c r="F79" s="1">
        <v>144360000</v>
      </c>
      <c r="G79" s="1">
        <v>52841134.689999998</v>
      </c>
    </row>
    <row r="80" spans="1:7" x14ac:dyDescent="0.25">
      <c r="A80" t="s">
        <v>129</v>
      </c>
      <c r="B80" t="s">
        <v>128</v>
      </c>
      <c r="C80" s="1">
        <v>7090000</v>
      </c>
      <c r="D80">
        <v>6156647.7999999998</v>
      </c>
      <c r="E80">
        <v>0</v>
      </c>
      <c r="F80" s="1">
        <v>13246647.800000001</v>
      </c>
      <c r="G80" s="1">
        <v>2243848.2799999998</v>
      </c>
    </row>
    <row r="81" spans="1:7" x14ac:dyDescent="0.25">
      <c r="A81" t="s">
        <v>127</v>
      </c>
      <c r="B81" t="s">
        <v>126</v>
      </c>
      <c r="C81" s="1">
        <v>22830300</v>
      </c>
      <c r="D81">
        <v>15764384.039999999</v>
      </c>
      <c r="E81">
        <v>0</v>
      </c>
      <c r="F81" s="1">
        <v>37544684.039999999</v>
      </c>
      <c r="G81" s="1">
        <v>6986399.9900000002</v>
      </c>
    </row>
    <row r="82" spans="1:7" x14ac:dyDescent="0.25">
      <c r="A82" t="s">
        <v>125</v>
      </c>
      <c r="B82" t="s">
        <v>124</v>
      </c>
      <c r="C82">
        <v>95049000</v>
      </c>
      <c r="D82">
        <v>24355614.52</v>
      </c>
      <c r="E82">
        <v>36660000</v>
      </c>
      <c r="F82" s="1">
        <v>66744614.520000003</v>
      </c>
      <c r="G82">
        <v>21909588.350000001</v>
      </c>
    </row>
    <row r="83" spans="1:7" x14ac:dyDescent="0.25">
      <c r="A83" t="s">
        <v>123</v>
      </c>
      <c r="B83" t="s">
        <v>122</v>
      </c>
      <c r="C83" s="1">
        <v>0</v>
      </c>
      <c r="D83">
        <v>0</v>
      </c>
      <c r="E83">
        <v>0</v>
      </c>
      <c r="F83" s="1">
        <v>0</v>
      </c>
      <c r="G83" s="1">
        <v>0</v>
      </c>
    </row>
    <row r="84" spans="1:7" x14ac:dyDescent="0.25">
      <c r="A84" t="s">
        <v>121</v>
      </c>
      <c r="B84" t="s">
        <v>120</v>
      </c>
      <c r="C84">
        <v>25174640.300000001</v>
      </c>
      <c r="D84">
        <v>2015756.11</v>
      </c>
      <c r="E84">
        <v>236273</v>
      </c>
      <c r="F84" s="1">
        <v>26629354.41</v>
      </c>
      <c r="G84">
        <v>6064312.5499999998</v>
      </c>
    </row>
    <row r="85" spans="1:7" x14ac:dyDescent="0.25">
      <c r="A85" t="s">
        <v>119</v>
      </c>
      <c r="B85" t="s">
        <v>118</v>
      </c>
      <c r="C85" s="1">
        <v>198000</v>
      </c>
      <c r="D85">
        <v>15569696.16</v>
      </c>
      <c r="E85">
        <v>2498000</v>
      </c>
      <c r="F85" s="1">
        <v>4969696.16</v>
      </c>
      <c r="G85" s="1">
        <v>1539720.36</v>
      </c>
    </row>
    <row r="86" spans="1:7" x14ac:dyDescent="0.25">
      <c r="A86" t="s">
        <v>117</v>
      </c>
      <c r="B86" t="s">
        <v>116</v>
      </c>
      <c r="C86" s="1">
        <v>31461167.949999999</v>
      </c>
      <c r="D86">
        <v>25244104.16</v>
      </c>
      <c r="E86">
        <v>1532000</v>
      </c>
      <c r="F86" s="1">
        <v>54973272.109999999</v>
      </c>
      <c r="G86" s="1">
        <v>14455138.85</v>
      </c>
    </row>
    <row r="87" spans="1:7" x14ac:dyDescent="0.25">
      <c r="A87" t="s">
        <v>115</v>
      </c>
      <c r="B87" t="s">
        <v>114</v>
      </c>
      <c r="C87" s="1">
        <v>12280000</v>
      </c>
      <c r="D87">
        <v>25105000</v>
      </c>
      <c r="E87">
        <v>11672000</v>
      </c>
      <c r="F87" s="1">
        <v>22813000</v>
      </c>
      <c r="G87" s="1">
        <v>993653.59</v>
      </c>
    </row>
    <row r="88" spans="1:7" x14ac:dyDescent="0.25">
      <c r="A88" t="s">
        <v>113</v>
      </c>
      <c r="B88" t="s">
        <v>112</v>
      </c>
      <c r="C88" s="1">
        <v>33471487.140000001</v>
      </c>
      <c r="D88">
        <v>10560980.76</v>
      </c>
      <c r="E88">
        <v>11000000</v>
      </c>
      <c r="F88" s="1">
        <v>32832467.899999999</v>
      </c>
      <c r="G88" s="1">
        <v>8715677.1099999994</v>
      </c>
    </row>
    <row r="89" spans="1:7" x14ac:dyDescent="0.25">
      <c r="A89" t="s">
        <v>111</v>
      </c>
      <c r="B89" t="s">
        <v>110</v>
      </c>
      <c r="C89" s="1">
        <v>55786400</v>
      </c>
      <c r="D89">
        <v>57017773.340000004</v>
      </c>
      <c r="E89">
        <v>14543883.5</v>
      </c>
      <c r="F89" s="1">
        <v>60960289.840000004</v>
      </c>
      <c r="G89">
        <v>40067994.369999997</v>
      </c>
    </row>
    <row r="90" spans="1:7" x14ac:dyDescent="0.25">
      <c r="A90" t="s">
        <v>109</v>
      </c>
      <c r="B90" t="s">
        <v>108</v>
      </c>
      <c r="C90" s="1">
        <v>2410000</v>
      </c>
      <c r="D90">
        <v>20100000</v>
      </c>
      <c r="E90">
        <v>20000000</v>
      </c>
      <c r="F90" s="1">
        <v>-17490000</v>
      </c>
      <c r="G90">
        <v>0</v>
      </c>
    </row>
    <row r="91" spans="1:7" x14ac:dyDescent="0.25">
      <c r="A91" t="s">
        <v>107</v>
      </c>
      <c r="B91" t="s">
        <v>106</v>
      </c>
      <c r="C91">
        <v>1986689</v>
      </c>
      <c r="D91">
        <v>5987875</v>
      </c>
      <c r="E91">
        <v>3437875</v>
      </c>
      <c r="F91" s="1">
        <v>1536689</v>
      </c>
      <c r="G91">
        <v>2251884.9500000002</v>
      </c>
    </row>
    <row r="92" spans="1:7" x14ac:dyDescent="0.25">
      <c r="A92" t="s">
        <v>105</v>
      </c>
      <c r="B92" t="s">
        <v>104</v>
      </c>
      <c r="C92" s="1">
        <v>0</v>
      </c>
      <c r="D92">
        <v>0</v>
      </c>
      <c r="E92">
        <v>0</v>
      </c>
      <c r="F92" s="1">
        <v>0</v>
      </c>
      <c r="G92" s="1">
        <v>0</v>
      </c>
    </row>
    <row r="93" spans="1:7" x14ac:dyDescent="0.25">
      <c r="A93" t="s">
        <v>103</v>
      </c>
      <c r="B93" t="s">
        <v>102</v>
      </c>
      <c r="C93" s="1">
        <v>392349547.18000001</v>
      </c>
      <c r="D93">
        <v>0</v>
      </c>
      <c r="E93">
        <v>32000000</v>
      </c>
      <c r="F93" s="1">
        <v>360349547.18000001</v>
      </c>
      <c r="G93">
        <v>269730578.92000002</v>
      </c>
    </row>
    <row r="94" spans="1:7" x14ac:dyDescent="0.25">
      <c r="A94" t="s">
        <v>100</v>
      </c>
      <c r="B94" t="s">
        <v>75</v>
      </c>
      <c r="C94" s="1">
        <v>64071706.509999998</v>
      </c>
      <c r="D94">
        <v>146091626.13999999</v>
      </c>
      <c r="E94">
        <v>68000</v>
      </c>
      <c r="F94" s="1">
        <v>155903706.50999999</v>
      </c>
      <c r="G94">
        <v>32294532.219999999</v>
      </c>
    </row>
    <row r="95" spans="1:7" x14ac:dyDescent="0.25">
      <c r="A95" t="s">
        <v>99</v>
      </c>
      <c r="B95" t="s">
        <v>98</v>
      </c>
      <c r="C95" s="1">
        <v>121866000</v>
      </c>
      <c r="D95">
        <v>252458688.86000001</v>
      </c>
      <c r="E95">
        <v>0</v>
      </c>
      <c r="F95" s="1">
        <v>245798794.86000001</v>
      </c>
      <c r="G95" s="1">
        <v>138674733</v>
      </c>
    </row>
    <row r="96" spans="1:7" x14ac:dyDescent="0.25">
      <c r="A96" t="s">
        <v>97</v>
      </c>
      <c r="B96" t="s">
        <v>96</v>
      </c>
      <c r="C96" s="1">
        <v>24455791.25</v>
      </c>
      <c r="D96">
        <v>27488824.02</v>
      </c>
      <c r="E96">
        <v>14343741.25</v>
      </c>
      <c r="F96" s="1">
        <v>23423874.02</v>
      </c>
      <c r="G96" s="1">
        <v>3865008.54</v>
      </c>
    </row>
    <row r="97" spans="1:7" x14ac:dyDescent="0.25">
      <c r="A97" t="s">
        <v>95</v>
      </c>
      <c r="B97" t="s">
        <v>94</v>
      </c>
      <c r="C97" s="1">
        <v>35360450</v>
      </c>
      <c r="D97">
        <v>88314416.950000003</v>
      </c>
      <c r="E97">
        <v>8620000</v>
      </c>
      <c r="F97" s="1">
        <v>90248307.459999993</v>
      </c>
      <c r="G97" s="1">
        <v>13014108</v>
      </c>
    </row>
    <row r="98" spans="1:7" x14ac:dyDescent="0.25">
      <c r="A98" t="s">
        <v>93</v>
      </c>
      <c r="B98" t="s">
        <v>523</v>
      </c>
      <c r="C98">
        <v>222359003</v>
      </c>
      <c r="D98">
        <v>308028392.88999999</v>
      </c>
      <c r="E98">
        <v>34628747.630000003</v>
      </c>
      <c r="F98" s="1">
        <v>322086648.25999999</v>
      </c>
      <c r="G98">
        <v>152384565.44999999</v>
      </c>
    </row>
    <row r="99" spans="1:7" x14ac:dyDescent="0.25">
      <c r="A99" t="s">
        <v>92</v>
      </c>
      <c r="B99" t="s">
        <v>91</v>
      </c>
      <c r="C99" s="1">
        <v>0</v>
      </c>
      <c r="D99">
        <v>35173876.25</v>
      </c>
      <c r="E99">
        <v>0</v>
      </c>
      <c r="F99" s="1">
        <v>16625976.25</v>
      </c>
      <c r="G99">
        <v>14343898.65</v>
      </c>
    </row>
    <row r="100" spans="1:7" x14ac:dyDescent="0.25">
      <c r="A100" t="s">
        <v>90</v>
      </c>
      <c r="B100" t="s">
        <v>89</v>
      </c>
      <c r="C100" s="1">
        <v>1750000</v>
      </c>
      <c r="D100">
        <v>12050000</v>
      </c>
      <c r="E100">
        <v>14010</v>
      </c>
      <c r="F100" s="1">
        <v>3735990</v>
      </c>
      <c r="G100">
        <v>1228986</v>
      </c>
    </row>
    <row r="101" spans="1:7" x14ac:dyDescent="0.25">
      <c r="A101" t="s">
        <v>88</v>
      </c>
      <c r="B101" t="s">
        <v>524</v>
      </c>
      <c r="C101" s="1">
        <v>211141400</v>
      </c>
      <c r="D101">
        <v>268005770.78</v>
      </c>
      <c r="E101">
        <v>31023148.07</v>
      </c>
      <c r="F101" s="1">
        <v>302832474.63999999</v>
      </c>
      <c r="G101">
        <v>12742671.689999999</v>
      </c>
    </row>
    <row r="102" spans="1:7" x14ac:dyDescent="0.25">
      <c r="A102" t="s">
        <v>86</v>
      </c>
      <c r="B102" t="s">
        <v>85</v>
      </c>
      <c r="C102" s="1">
        <v>261181305.69</v>
      </c>
      <c r="D102">
        <v>4400579350.79</v>
      </c>
      <c r="E102">
        <v>84334396.359999999</v>
      </c>
      <c r="F102" s="1">
        <v>827086741.91999996</v>
      </c>
      <c r="G102">
        <v>44978198.189999998</v>
      </c>
    </row>
    <row r="103" spans="1:7" x14ac:dyDescent="0.25">
      <c r="A103" t="s">
        <v>84</v>
      </c>
      <c r="B103" t="s">
        <v>83</v>
      </c>
      <c r="C103" s="1">
        <v>2271148015.5999999</v>
      </c>
      <c r="D103">
        <v>5275280035.04</v>
      </c>
      <c r="E103">
        <v>31194920.25</v>
      </c>
      <c r="F103" s="1">
        <v>4683726952.25</v>
      </c>
      <c r="G103">
        <v>1268810676.46</v>
      </c>
    </row>
    <row r="104" spans="1:7" x14ac:dyDescent="0.25">
      <c r="A104" t="s">
        <v>495</v>
      </c>
      <c r="B104" t="s">
        <v>496</v>
      </c>
      <c r="C104" s="1">
        <v>100000</v>
      </c>
      <c r="D104">
        <v>0</v>
      </c>
      <c r="E104">
        <v>0</v>
      </c>
      <c r="F104" s="1">
        <v>100000</v>
      </c>
      <c r="G104">
        <v>0</v>
      </c>
    </row>
    <row r="105" spans="1:7" x14ac:dyDescent="0.25">
      <c r="A105" t="s">
        <v>82</v>
      </c>
      <c r="B105" t="s">
        <v>81</v>
      </c>
      <c r="C105" s="1">
        <v>1129487075.6900001</v>
      </c>
      <c r="D105">
        <v>8347406931.6400003</v>
      </c>
      <c r="E105">
        <v>575481837.34000003</v>
      </c>
      <c r="F105" s="1">
        <v>4054944121.1399999</v>
      </c>
      <c r="G105">
        <v>611845767.87</v>
      </c>
    </row>
    <row r="106" spans="1:7" x14ac:dyDescent="0.25">
      <c r="A106" t="s">
        <v>80</v>
      </c>
      <c r="B106" t="s">
        <v>79</v>
      </c>
      <c r="C106" s="1">
        <v>84326773.650000006</v>
      </c>
      <c r="D106">
        <v>1427576028.3</v>
      </c>
      <c r="E106">
        <v>71300000</v>
      </c>
      <c r="F106" s="1">
        <v>777225888.10000002</v>
      </c>
      <c r="G106">
        <v>262610220.91999999</v>
      </c>
    </row>
    <row r="107" spans="1:7" x14ac:dyDescent="0.25">
      <c r="A107" t="s">
        <v>78</v>
      </c>
      <c r="B107" t="s">
        <v>77</v>
      </c>
      <c r="C107">
        <v>50000000</v>
      </c>
      <c r="D107">
        <v>732599000</v>
      </c>
      <c r="E107">
        <v>275599000</v>
      </c>
      <c r="F107" s="1">
        <v>-163599000</v>
      </c>
      <c r="G107">
        <v>0</v>
      </c>
    </row>
    <row r="108" spans="1:7" x14ac:dyDescent="0.25">
      <c r="A108" t="s">
        <v>497</v>
      </c>
      <c r="B108" t="s">
        <v>498</v>
      </c>
      <c r="C108">
        <v>0</v>
      </c>
      <c r="D108">
        <v>0</v>
      </c>
      <c r="E108">
        <v>0</v>
      </c>
      <c r="F108" s="1">
        <v>0</v>
      </c>
      <c r="G108">
        <v>0</v>
      </c>
    </row>
    <row r="109" spans="1:7" x14ac:dyDescent="0.25">
      <c r="A109" t="s">
        <v>499</v>
      </c>
      <c r="B109" t="s">
        <v>500</v>
      </c>
      <c r="C109">
        <v>0</v>
      </c>
      <c r="D109">
        <v>0</v>
      </c>
      <c r="E109">
        <v>0</v>
      </c>
      <c r="F109" s="1">
        <v>0</v>
      </c>
      <c r="G109">
        <v>0</v>
      </c>
    </row>
    <row r="110" spans="1:7" x14ac:dyDescent="0.25">
      <c r="A110" t="s">
        <v>501</v>
      </c>
      <c r="B110" t="s">
        <v>500</v>
      </c>
      <c r="C110">
        <v>0</v>
      </c>
      <c r="D110">
        <v>0</v>
      </c>
      <c r="E110">
        <v>0</v>
      </c>
      <c r="F110" s="1">
        <v>0</v>
      </c>
      <c r="G110">
        <v>0</v>
      </c>
    </row>
    <row r="111" spans="1:7" x14ac:dyDescent="0.25">
      <c r="A111" t="s">
        <v>76</v>
      </c>
      <c r="B111" t="s">
        <v>75</v>
      </c>
      <c r="C111">
        <v>0</v>
      </c>
      <c r="D111">
        <v>0</v>
      </c>
      <c r="E111">
        <v>0</v>
      </c>
      <c r="F111" s="1">
        <v>0</v>
      </c>
      <c r="G111">
        <v>0</v>
      </c>
    </row>
    <row r="112" spans="1:7" x14ac:dyDescent="0.25">
      <c r="A112" t="s">
        <v>74</v>
      </c>
      <c r="B112" t="s">
        <v>73</v>
      </c>
      <c r="C112" s="1">
        <v>0</v>
      </c>
      <c r="D112">
        <v>27041939.440000001</v>
      </c>
      <c r="E112">
        <v>0</v>
      </c>
      <c r="F112" s="1">
        <v>0</v>
      </c>
      <c r="G112">
        <v>0</v>
      </c>
    </row>
    <row r="113" spans="1:7" x14ac:dyDescent="0.25">
      <c r="A113" t="s">
        <v>72</v>
      </c>
      <c r="B113" t="s">
        <v>525</v>
      </c>
      <c r="C113">
        <v>293080258.75</v>
      </c>
      <c r="D113">
        <v>442570210.75</v>
      </c>
      <c r="E113">
        <v>177250000</v>
      </c>
      <c r="F113" s="1">
        <v>170100469.5</v>
      </c>
      <c r="G113">
        <v>64967324.030000001</v>
      </c>
    </row>
    <row r="114" spans="1:7" x14ac:dyDescent="0.25">
      <c r="A114" t="s">
        <v>70</v>
      </c>
      <c r="B114" t="s">
        <v>69</v>
      </c>
      <c r="C114">
        <v>0</v>
      </c>
      <c r="D114">
        <v>0</v>
      </c>
      <c r="E114">
        <v>0</v>
      </c>
      <c r="F114" s="1">
        <v>0</v>
      </c>
      <c r="G114">
        <v>0</v>
      </c>
    </row>
    <row r="115" spans="1:7" x14ac:dyDescent="0.25">
      <c r="A115" t="s">
        <v>68</v>
      </c>
      <c r="B115" t="s">
        <v>67</v>
      </c>
      <c r="C115">
        <v>0</v>
      </c>
      <c r="D115">
        <v>0</v>
      </c>
      <c r="E115">
        <v>0</v>
      </c>
      <c r="F115" s="1">
        <v>0</v>
      </c>
      <c r="G115">
        <v>0</v>
      </c>
    </row>
    <row r="116" spans="1:7" x14ac:dyDescent="0.25">
      <c r="A116" t="s">
        <v>66</v>
      </c>
      <c r="C116" s="1">
        <v>0</v>
      </c>
      <c r="D116">
        <v>0</v>
      </c>
      <c r="E116">
        <v>0</v>
      </c>
      <c r="F116" s="1">
        <v>0</v>
      </c>
      <c r="G116">
        <v>0</v>
      </c>
    </row>
    <row r="117" spans="1:7" x14ac:dyDescent="0.25">
      <c r="A117" t="s">
        <v>65</v>
      </c>
      <c r="B117" t="s">
        <v>64</v>
      </c>
      <c r="C117" s="1">
        <v>5100000</v>
      </c>
      <c r="D117">
        <v>0</v>
      </c>
      <c r="E117">
        <v>0</v>
      </c>
      <c r="F117" s="1">
        <v>5100000</v>
      </c>
      <c r="G117">
        <v>0</v>
      </c>
    </row>
    <row r="118" spans="1:7" x14ac:dyDescent="0.25">
      <c r="A118" t="s">
        <v>62</v>
      </c>
      <c r="B118" t="s">
        <v>61</v>
      </c>
      <c r="C118" s="1">
        <v>78000000</v>
      </c>
      <c r="D118">
        <v>17564830.93</v>
      </c>
      <c r="E118">
        <v>0</v>
      </c>
      <c r="F118" s="1">
        <v>78000000</v>
      </c>
      <c r="G118">
        <v>76526419.340000004</v>
      </c>
    </row>
    <row r="119" spans="1:7" x14ac:dyDescent="0.25">
      <c r="A119" t="s">
        <v>60</v>
      </c>
      <c r="B119" t="s">
        <v>59</v>
      </c>
      <c r="C119" s="1">
        <v>450576636.31999999</v>
      </c>
      <c r="D119">
        <v>259475148.06999999</v>
      </c>
      <c r="E119">
        <v>120000000</v>
      </c>
      <c r="F119" s="1">
        <v>330576636.31999999</v>
      </c>
      <c r="G119">
        <v>529636880.94</v>
      </c>
    </row>
    <row r="120" spans="1:7" x14ac:dyDescent="0.25">
      <c r="A120" t="s">
        <v>58</v>
      </c>
      <c r="B120" t="s">
        <v>57</v>
      </c>
      <c r="C120" s="1">
        <v>780000000</v>
      </c>
      <c r="D120">
        <v>895746124.40999997</v>
      </c>
      <c r="E120">
        <v>0</v>
      </c>
      <c r="F120" s="1">
        <v>780000000</v>
      </c>
      <c r="G120" s="1">
        <v>861018558.40999997</v>
      </c>
    </row>
    <row r="121" spans="1:7" x14ac:dyDescent="0.25">
      <c r="A121" t="s">
        <v>56</v>
      </c>
      <c r="B121" t="s">
        <v>55</v>
      </c>
      <c r="C121">
        <v>1004059799.71</v>
      </c>
      <c r="D121">
        <v>76999800.140000001</v>
      </c>
      <c r="E121">
        <v>0</v>
      </c>
      <c r="F121" s="1">
        <v>1004059799.71</v>
      </c>
      <c r="G121">
        <v>1081059599.8399999</v>
      </c>
    </row>
    <row r="122" spans="1:7" x14ac:dyDescent="0.25">
      <c r="A122" t="s">
        <v>54</v>
      </c>
      <c r="B122" t="s">
        <v>36</v>
      </c>
      <c r="C122">
        <v>0</v>
      </c>
      <c r="D122">
        <v>0</v>
      </c>
      <c r="E122">
        <v>0</v>
      </c>
      <c r="F122" s="1">
        <v>0</v>
      </c>
      <c r="G122">
        <v>0</v>
      </c>
    </row>
    <row r="123" spans="1:7" x14ac:dyDescent="0.25">
      <c r="A123" t="s">
        <v>53</v>
      </c>
      <c r="B123" t="s">
        <v>52</v>
      </c>
      <c r="C123">
        <v>0</v>
      </c>
      <c r="D123">
        <v>0</v>
      </c>
      <c r="E123">
        <v>0</v>
      </c>
      <c r="F123" s="1">
        <v>0</v>
      </c>
      <c r="G123">
        <v>0</v>
      </c>
    </row>
    <row r="124" spans="1:7" x14ac:dyDescent="0.25">
      <c r="A124" t="s">
        <v>51</v>
      </c>
      <c r="B124" t="s">
        <v>50</v>
      </c>
      <c r="C124" s="1">
        <v>0</v>
      </c>
      <c r="D124">
        <v>0</v>
      </c>
      <c r="E124">
        <v>0</v>
      </c>
      <c r="F124" s="1">
        <v>0</v>
      </c>
      <c r="G124" s="1">
        <v>0</v>
      </c>
    </row>
    <row r="125" spans="1:7" x14ac:dyDescent="0.25">
      <c r="A125" t="s">
        <v>49</v>
      </c>
      <c r="B125" t="s">
        <v>48</v>
      </c>
      <c r="C125">
        <v>30351472.370000001</v>
      </c>
      <c r="D125">
        <v>0</v>
      </c>
      <c r="E125">
        <v>18600000</v>
      </c>
      <c r="F125" s="1">
        <v>11751472.369999999</v>
      </c>
      <c r="G125">
        <v>2639436.71</v>
      </c>
    </row>
    <row r="126" spans="1:7" x14ac:dyDescent="0.25">
      <c r="A126" t="s">
        <v>47</v>
      </c>
      <c r="B126" t="s">
        <v>46</v>
      </c>
      <c r="C126" s="1">
        <v>0</v>
      </c>
      <c r="D126">
        <v>0</v>
      </c>
      <c r="E126">
        <v>0</v>
      </c>
      <c r="F126" s="1">
        <v>0</v>
      </c>
      <c r="G126" s="1">
        <v>0</v>
      </c>
    </row>
    <row r="127" spans="1:7" x14ac:dyDescent="0.25">
      <c r="A127" t="s">
        <v>45</v>
      </c>
      <c r="B127" t="s">
        <v>44</v>
      </c>
      <c r="C127" s="1">
        <v>509883012.36000001</v>
      </c>
      <c r="D127">
        <v>39000000</v>
      </c>
      <c r="E127">
        <v>21000000</v>
      </c>
      <c r="F127" s="1">
        <v>527883012.36000001</v>
      </c>
      <c r="G127" s="1">
        <v>266307364.75999999</v>
      </c>
    </row>
    <row r="128" spans="1:7" x14ac:dyDescent="0.25">
      <c r="A128" t="s">
        <v>43</v>
      </c>
      <c r="B128" t="s">
        <v>42</v>
      </c>
      <c r="C128" s="1">
        <v>2524907.0299999998</v>
      </c>
      <c r="D128">
        <v>600000</v>
      </c>
      <c r="E128">
        <v>15000</v>
      </c>
      <c r="F128" s="1">
        <v>3109907.03</v>
      </c>
      <c r="G128">
        <v>2685151.44</v>
      </c>
    </row>
    <row r="129" spans="1:7" x14ac:dyDescent="0.25">
      <c r="A129" t="s">
        <v>41</v>
      </c>
      <c r="B129" t="s">
        <v>40</v>
      </c>
      <c r="C129">
        <v>210408.08</v>
      </c>
      <c r="D129">
        <v>15000</v>
      </c>
      <c r="E129">
        <v>0</v>
      </c>
      <c r="F129" s="1">
        <v>225408.08</v>
      </c>
      <c r="G129">
        <v>223396.99</v>
      </c>
    </row>
    <row r="130" spans="1:7" x14ac:dyDescent="0.25">
      <c r="A130" t="s">
        <v>39</v>
      </c>
      <c r="B130" t="s">
        <v>38</v>
      </c>
      <c r="C130" s="1">
        <v>0</v>
      </c>
      <c r="D130">
        <v>0</v>
      </c>
      <c r="E130">
        <v>0</v>
      </c>
      <c r="F130" s="1">
        <v>0</v>
      </c>
      <c r="G130" s="1">
        <v>0</v>
      </c>
    </row>
    <row r="131" spans="1:7" x14ac:dyDescent="0.25">
      <c r="A131" t="s">
        <v>37</v>
      </c>
      <c r="B131" t="s">
        <v>36</v>
      </c>
      <c r="C131">
        <v>201900000</v>
      </c>
      <c r="D131">
        <v>6000000</v>
      </c>
      <c r="E131">
        <v>4500000</v>
      </c>
      <c r="F131" s="1">
        <v>203400000</v>
      </c>
      <c r="G131">
        <v>147962695.94</v>
      </c>
    </row>
    <row r="132" spans="1:7" x14ac:dyDescent="0.25">
      <c r="A132" t="s">
        <v>545</v>
      </c>
      <c r="B132" t="s">
        <v>546</v>
      </c>
      <c r="C132" s="1">
        <v>0</v>
      </c>
      <c r="D132">
        <v>40000000</v>
      </c>
      <c r="E132">
        <v>0</v>
      </c>
      <c r="F132" s="1">
        <v>40000000</v>
      </c>
      <c r="G132" s="1">
        <v>30000000</v>
      </c>
    </row>
    <row r="133" spans="1:7" x14ac:dyDescent="0.25">
      <c r="A133" t="s">
        <v>35</v>
      </c>
      <c r="B133" t="s">
        <v>34</v>
      </c>
      <c r="C133" s="1">
        <v>0</v>
      </c>
      <c r="D133">
        <v>0</v>
      </c>
      <c r="E133">
        <v>0</v>
      </c>
      <c r="F133" s="1">
        <v>0</v>
      </c>
      <c r="G133" s="1">
        <v>0</v>
      </c>
    </row>
    <row r="134" spans="1:7" x14ac:dyDescent="0.25">
      <c r="A134" t="s">
        <v>33</v>
      </c>
      <c r="B134" t="s">
        <v>32</v>
      </c>
      <c r="C134">
        <v>150000000</v>
      </c>
      <c r="D134">
        <v>631099000</v>
      </c>
      <c r="E134">
        <v>100000000</v>
      </c>
      <c r="F134" s="1">
        <v>313599000</v>
      </c>
      <c r="G134">
        <v>559551986.42999995</v>
      </c>
    </row>
    <row r="135" spans="1:7" x14ac:dyDescent="0.25">
      <c r="A135" t="s">
        <v>31</v>
      </c>
      <c r="B135" t="s">
        <v>30</v>
      </c>
      <c r="C135">
        <v>30000000</v>
      </c>
      <c r="D135">
        <v>0</v>
      </c>
      <c r="E135">
        <v>0</v>
      </c>
      <c r="F135" s="1">
        <v>30000000</v>
      </c>
      <c r="G135">
        <v>4207431.74</v>
      </c>
    </row>
    <row r="136" spans="1:7" x14ac:dyDescent="0.25">
      <c r="A136" t="s">
        <v>28</v>
      </c>
      <c r="B136" t="s">
        <v>27</v>
      </c>
      <c r="C136">
        <v>0</v>
      </c>
      <c r="D136">
        <v>4226946.87</v>
      </c>
      <c r="E136">
        <v>0</v>
      </c>
      <c r="F136" s="1">
        <v>4226946.87</v>
      </c>
      <c r="G136">
        <v>0</v>
      </c>
    </row>
    <row r="137" spans="1:7" x14ac:dyDescent="0.25">
      <c r="A137" t="s">
        <v>472</v>
      </c>
      <c r="B137" t="s">
        <v>473</v>
      </c>
      <c r="C137">
        <v>0</v>
      </c>
      <c r="D137">
        <v>0</v>
      </c>
      <c r="E137">
        <v>0</v>
      </c>
      <c r="F137" s="1">
        <v>0</v>
      </c>
      <c r="G137">
        <v>0</v>
      </c>
    </row>
    <row r="138" spans="1:7" x14ac:dyDescent="0.25">
      <c r="A138" t="s">
        <v>26</v>
      </c>
      <c r="B138" t="s">
        <v>25</v>
      </c>
      <c r="C138">
        <v>184704761.34999999</v>
      </c>
      <c r="D138">
        <v>109716528.16</v>
      </c>
      <c r="E138">
        <v>20000000</v>
      </c>
      <c r="F138" s="1">
        <v>166254761.44999999</v>
      </c>
      <c r="G138">
        <v>227827698.50999999</v>
      </c>
    </row>
    <row r="139" spans="1:7" x14ac:dyDescent="0.25">
      <c r="A139" t="s">
        <v>24</v>
      </c>
      <c r="B139" t="s">
        <v>23</v>
      </c>
      <c r="C139" s="1">
        <v>0</v>
      </c>
      <c r="D139">
        <v>0</v>
      </c>
      <c r="E139">
        <v>0</v>
      </c>
      <c r="F139" s="1">
        <v>0</v>
      </c>
      <c r="G139">
        <v>0</v>
      </c>
    </row>
    <row r="140" spans="1:7" x14ac:dyDescent="0.25">
      <c r="A140" t="s">
        <v>22</v>
      </c>
      <c r="B140" t="s">
        <v>21</v>
      </c>
      <c r="C140">
        <v>0</v>
      </c>
      <c r="D140">
        <v>116242.39</v>
      </c>
      <c r="E140">
        <v>0</v>
      </c>
      <c r="F140" s="1">
        <v>0</v>
      </c>
      <c r="G140">
        <v>0</v>
      </c>
    </row>
    <row r="141" spans="1:7" x14ac:dyDescent="0.25">
      <c r="A141" t="s">
        <v>20</v>
      </c>
      <c r="B141" t="s">
        <v>19</v>
      </c>
      <c r="C141">
        <v>762671165.49000001</v>
      </c>
      <c r="D141">
        <v>558085550.86000001</v>
      </c>
      <c r="E141">
        <v>247603687.28</v>
      </c>
      <c r="F141" s="1">
        <v>542070614.76999998</v>
      </c>
      <c r="G141">
        <v>874077815.35000002</v>
      </c>
    </row>
    <row r="142" spans="1:7" x14ac:dyDescent="0.25">
      <c r="A142" t="s">
        <v>18</v>
      </c>
      <c r="B142" t="s">
        <v>17</v>
      </c>
      <c r="C142">
        <v>0</v>
      </c>
      <c r="D142">
        <v>0</v>
      </c>
      <c r="E142">
        <v>0</v>
      </c>
      <c r="F142" s="1">
        <v>0</v>
      </c>
      <c r="G142">
        <v>0</v>
      </c>
    </row>
    <row r="143" spans="1:7" x14ac:dyDescent="0.25">
      <c r="A143" t="s">
        <v>16</v>
      </c>
      <c r="B143" t="s">
        <v>15</v>
      </c>
      <c r="C143" s="1">
        <v>0</v>
      </c>
      <c r="D143">
        <v>0</v>
      </c>
      <c r="E143">
        <v>0</v>
      </c>
      <c r="F143" s="1">
        <v>0</v>
      </c>
      <c r="G143" s="1">
        <v>0</v>
      </c>
    </row>
    <row r="144" spans="1:7" x14ac:dyDescent="0.25">
      <c r="A144" t="s">
        <v>13</v>
      </c>
      <c r="B144" t="s">
        <v>12</v>
      </c>
      <c r="C144">
        <v>0</v>
      </c>
      <c r="D144">
        <v>0</v>
      </c>
      <c r="E144">
        <v>0</v>
      </c>
      <c r="F144" s="1">
        <v>0</v>
      </c>
      <c r="G144">
        <v>0</v>
      </c>
    </row>
    <row r="145" spans="1:7" x14ac:dyDescent="0.25">
      <c r="A145" t="s">
        <v>11</v>
      </c>
      <c r="B145" t="s">
        <v>10</v>
      </c>
      <c r="C145">
        <v>413317520.10000002</v>
      </c>
      <c r="D145">
        <v>32000000</v>
      </c>
      <c r="E145">
        <v>0</v>
      </c>
      <c r="F145" s="1">
        <v>445317520.10000002</v>
      </c>
      <c r="G145">
        <v>442704877.31</v>
      </c>
    </row>
    <row r="146" spans="1:7" x14ac:dyDescent="0.25">
      <c r="A146" t="s">
        <v>9</v>
      </c>
      <c r="B146" t="s">
        <v>8</v>
      </c>
      <c r="C146">
        <v>0</v>
      </c>
      <c r="D146">
        <v>0</v>
      </c>
      <c r="E146">
        <v>0</v>
      </c>
      <c r="F146" s="1">
        <v>0</v>
      </c>
      <c r="G146">
        <v>0</v>
      </c>
    </row>
    <row r="147" spans="1:7" x14ac:dyDescent="0.25">
      <c r="A147" t="s">
        <v>7</v>
      </c>
      <c r="B147" t="s">
        <v>6</v>
      </c>
      <c r="C147">
        <v>0</v>
      </c>
      <c r="D147">
        <v>0</v>
      </c>
      <c r="E147">
        <v>0</v>
      </c>
      <c r="F147" s="1">
        <v>0</v>
      </c>
      <c r="G147">
        <v>0</v>
      </c>
    </row>
    <row r="148" spans="1:7" x14ac:dyDescent="0.25">
      <c r="A148" t="s">
        <v>5</v>
      </c>
      <c r="B148" t="s">
        <v>4</v>
      </c>
      <c r="C148" s="1">
        <v>0</v>
      </c>
      <c r="D148">
        <v>0</v>
      </c>
      <c r="E148">
        <v>0</v>
      </c>
      <c r="F148" s="1">
        <v>0</v>
      </c>
      <c r="G148" s="1">
        <v>0</v>
      </c>
    </row>
    <row r="149" spans="1:7" x14ac:dyDescent="0.25">
      <c r="A149" t="s">
        <v>3</v>
      </c>
      <c r="B149" t="s">
        <v>2</v>
      </c>
      <c r="C149" s="1">
        <v>0</v>
      </c>
      <c r="D149">
        <v>0</v>
      </c>
      <c r="E149">
        <v>0</v>
      </c>
      <c r="F149" s="1">
        <v>0</v>
      </c>
      <c r="G149" s="1">
        <v>0</v>
      </c>
    </row>
    <row r="150" spans="1:7" x14ac:dyDescent="0.25">
      <c r="A150" t="s">
        <v>517</v>
      </c>
      <c r="C150" s="1">
        <v>30561267046.330002</v>
      </c>
      <c r="D150">
        <v>29485978330.41</v>
      </c>
      <c r="E150">
        <v>3089055012.0100002</v>
      </c>
      <c r="F150" s="1">
        <v>39710918672.120003</v>
      </c>
      <c r="G150" s="1">
        <v>22646390244.869999</v>
      </c>
    </row>
    <row r="151" spans="1:7" x14ac:dyDescent="0.25">
      <c r="C151" s="1"/>
      <c r="F151" s="1"/>
      <c r="G151" s="1"/>
    </row>
    <row r="152" spans="1:7" x14ac:dyDescent="0.25">
      <c r="C152" s="1"/>
      <c r="F152" s="1"/>
      <c r="G152" s="1"/>
    </row>
    <row r="153" spans="1:7" x14ac:dyDescent="0.25">
      <c r="C153" s="1"/>
      <c r="F153" s="1"/>
      <c r="G153" s="1"/>
    </row>
    <row r="154" spans="1:7" x14ac:dyDescent="0.25">
      <c r="C154" s="1"/>
      <c r="F154" s="1"/>
      <c r="G154" s="1"/>
    </row>
    <row r="156" spans="1:7" x14ac:dyDescent="0.25">
      <c r="C156" s="1"/>
      <c r="F156" s="1"/>
      <c r="G156" s="1"/>
    </row>
    <row r="157" spans="1:7" x14ac:dyDescent="0.25">
      <c r="C157" s="1"/>
      <c r="F157" s="1"/>
      <c r="G157" s="1"/>
    </row>
    <row r="158" spans="1:7" x14ac:dyDescent="0.25">
      <c r="C158" s="1"/>
      <c r="F158" s="1"/>
      <c r="G158" s="1"/>
    </row>
    <row r="159" spans="1:7" x14ac:dyDescent="0.25">
      <c r="C159" s="1"/>
      <c r="F159" s="1"/>
      <c r="G159" s="1"/>
    </row>
    <row r="160" spans="1:7" x14ac:dyDescent="0.25">
      <c r="C160" s="1"/>
      <c r="F160" s="1"/>
      <c r="G160" s="1"/>
    </row>
    <row r="161" spans="3:7" x14ac:dyDescent="0.25">
      <c r="C161" s="1"/>
      <c r="F161" s="1"/>
      <c r="G161" s="1"/>
    </row>
    <row r="162" spans="3:7" x14ac:dyDescent="0.25">
      <c r="C162" s="1"/>
      <c r="F162" s="1"/>
      <c r="G162" s="1"/>
    </row>
    <row r="163" spans="3:7" x14ac:dyDescent="0.25">
      <c r="C163" s="1"/>
      <c r="F163" s="1"/>
      <c r="G163" s="1"/>
    </row>
    <row r="164" spans="3:7" x14ac:dyDescent="0.25">
      <c r="C164" s="1"/>
      <c r="F164" s="1"/>
      <c r="G164" s="1"/>
    </row>
    <row r="166" spans="3:7" x14ac:dyDescent="0.25">
      <c r="C166" s="1"/>
      <c r="F166" s="1"/>
      <c r="G166" s="1"/>
    </row>
    <row r="167" spans="3:7" x14ac:dyDescent="0.25">
      <c r="C167" s="1"/>
      <c r="F167" s="1"/>
      <c r="G167" s="1"/>
    </row>
    <row r="168" spans="3:7" x14ac:dyDescent="0.25">
      <c r="C168" s="1"/>
      <c r="F168" s="1"/>
      <c r="G168" s="1"/>
    </row>
    <row r="169" spans="3:7" x14ac:dyDescent="0.25">
      <c r="C169" s="1"/>
      <c r="F169" s="1"/>
      <c r="G169" s="1"/>
    </row>
    <row r="170" spans="3:7" x14ac:dyDescent="0.25">
      <c r="C170" s="1"/>
      <c r="F170" s="1"/>
      <c r="G170" s="1"/>
    </row>
    <row r="171" spans="3:7" x14ac:dyDescent="0.25">
      <c r="C171" s="1"/>
      <c r="F171" s="1"/>
      <c r="G171" s="1"/>
    </row>
    <row r="173" spans="3:7" x14ac:dyDescent="0.25">
      <c r="C173" s="1"/>
      <c r="F173" s="1"/>
      <c r="G173" s="1"/>
    </row>
    <row r="174" spans="3:7" x14ac:dyDescent="0.25">
      <c r="C174" s="1"/>
      <c r="F174" s="1"/>
      <c r="G174" s="1"/>
    </row>
    <row r="175" spans="3:7" x14ac:dyDescent="0.25">
      <c r="C175" s="1"/>
      <c r="F175" s="1"/>
      <c r="G175" s="1"/>
    </row>
    <row r="176" spans="3:7" x14ac:dyDescent="0.25">
      <c r="C176" s="1"/>
      <c r="F176" s="1"/>
      <c r="G176" s="1"/>
    </row>
    <row r="177" spans="3:7" x14ac:dyDescent="0.25">
      <c r="C177" s="1"/>
      <c r="F177" s="1"/>
      <c r="G177" s="1"/>
    </row>
    <row r="178" spans="3:7" x14ac:dyDescent="0.25">
      <c r="C178" s="1"/>
      <c r="F178" s="1"/>
    </row>
    <row r="179" spans="3:7" x14ac:dyDescent="0.25">
      <c r="C179" s="1"/>
      <c r="F179" s="1"/>
    </row>
    <row r="181" spans="3:7" x14ac:dyDescent="0.25">
      <c r="C181" s="1"/>
      <c r="F181" s="1"/>
    </row>
    <row r="182" spans="3:7" x14ac:dyDescent="0.25">
      <c r="C182" s="1"/>
      <c r="F182" s="1"/>
      <c r="G182" s="1"/>
    </row>
    <row r="183" spans="3:7" x14ac:dyDescent="0.25">
      <c r="C183" s="1"/>
      <c r="F183" s="1"/>
      <c r="G183" s="1"/>
    </row>
    <row r="184" spans="3:7" x14ac:dyDescent="0.25">
      <c r="C184" s="1"/>
      <c r="F184" s="1"/>
      <c r="G184" s="1"/>
    </row>
    <row r="185" spans="3:7" x14ac:dyDescent="0.25">
      <c r="C185" s="1"/>
      <c r="F185" s="1"/>
      <c r="G185" s="1"/>
    </row>
    <row r="187" spans="3:7" x14ac:dyDescent="0.25">
      <c r="C187" s="1"/>
      <c r="F187" s="1"/>
      <c r="G187" s="1"/>
    </row>
    <row r="188" spans="3:7" x14ac:dyDescent="0.25">
      <c r="C188" s="1"/>
      <c r="F188" s="1"/>
    </row>
    <row r="190" spans="3:7" x14ac:dyDescent="0.25">
      <c r="C190" s="1"/>
      <c r="F190" s="1"/>
    </row>
    <row r="192" spans="3:7" x14ac:dyDescent="0.25">
      <c r="C192" s="1"/>
      <c r="F192" s="1"/>
      <c r="G192" s="1"/>
    </row>
    <row r="193" spans="2:7" x14ac:dyDescent="0.25">
      <c r="C193" s="1"/>
      <c r="F193" s="1"/>
      <c r="G193" s="1"/>
    </row>
    <row r="197" spans="2:7" x14ac:dyDescent="0.25">
      <c r="E197" t="s">
        <v>502</v>
      </c>
      <c r="F197" t="s">
        <v>503</v>
      </c>
    </row>
    <row r="199" spans="2:7" x14ac:dyDescent="0.25">
      <c r="E199" t="s">
        <v>504</v>
      </c>
      <c r="F199" t="s">
        <v>505</v>
      </c>
    </row>
    <row r="200" spans="2:7" x14ac:dyDescent="0.25">
      <c r="E200" t="s">
        <v>506</v>
      </c>
      <c r="F200" t="s">
        <v>507</v>
      </c>
    </row>
    <row r="201" spans="2:7" x14ac:dyDescent="0.25">
      <c r="E201" t="s">
        <v>508</v>
      </c>
      <c r="F201" t="s">
        <v>518</v>
      </c>
    </row>
    <row r="203" spans="2:7" x14ac:dyDescent="0.25">
      <c r="B203" t="s">
        <v>510</v>
      </c>
    </row>
    <row r="204" spans="2:7" x14ac:dyDescent="0.25">
      <c r="B204" t="s">
        <v>510</v>
      </c>
      <c r="D204" t="s">
        <v>511</v>
      </c>
      <c r="E204" t="s">
        <v>512</v>
      </c>
      <c r="G204" t="s">
        <v>513</v>
      </c>
    </row>
    <row r="205" spans="2:7" x14ac:dyDescent="0.25">
      <c r="B205" t="s">
        <v>510</v>
      </c>
    </row>
    <row r="206" spans="2:7" x14ac:dyDescent="0.25">
      <c r="B206" t="s">
        <v>510</v>
      </c>
      <c r="C206" t="s">
        <v>509</v>
      </c>
      <c r="D206" t="s">
        <v>509</v>
      </c>
      <c r="E206" t="s">
        <v>509</v>
      </c>
      <c r="F206" t="s">
        <v>509</v>
      </c>
      <c r="G206" t="s">
        <v>509</v>
      </c>
    </row>
    <row r="207" spans="2:7" x14ac:dyDescent="0.25">
      <c r="B207" t="s">
        <v>510</v>
      </c>
      <c r="D207" t="s">
        <v>514</v>
      </c>
      <c r="E207" t="s">
        <v>515</v>
      </c>
    </row>
    <row r="209" spans="3:7" x14ac:dyDescent="0.25">
      <c r="C209" t="s">
        <v>509</v>
      </c>
      <c r="D209" t="s">
        <v>509</v>
      </c>
      <c r="E209" t="s">
        <v>509</v>
      </c>
      <c r="F209" t="s">
        <v>509</v>
      </c>
      <c r="G209" t="s">
        <v>509</v>
      </c>
    </row>
    <row r="211" spans="3:7" x14ac:dyDescent="0.25">
      <c r="C211" t="s">
        <v>509</v>
      </c>
      <c r="D211" t="s">
        <v>509</v>
      </c>
      <c r="E211" t="s">
        <v>509</v>
      </c>
      <c r="F211" t="s">
        <v>509</v>
      </c>
      <c r="G211" t="s">
        <v>509</v>
      </c>
    </row>
    <row r="213" spans="3:7" x14ac:dyDescent="0.25">
      <c r="C213" t="s">
        <v>509</v>
      </c>
      <c r="D213" t="s">
        <v>509</v>
      </c>
      <c r="E213" t="s">
        <v>509</v>
      </c>
      <c r="F213" t="s">
        <v>509</v>
      </c>
      <c r="G213" t="s">
        <v>509</v>
      </c>
    </row>
    <row r="215" spans="3:7" x14ac:dyDescent="0.25">
      <c r="C215" t="s">
        <v>509</v>
      </c>
      <c r="D215" t="s">
        <v>509</v>
      </c>
      <c r="E215" t="s">
        <v>509</v>
      </c>
      <c r="F215" t="s">
        <v>509</v>
      </c>
      <c r="G215" t="s">
        <v>509</v>
      </c>
    </row>
    <row r="217" spans="3:7" x14ac:dyDescent="0.25">
      <c r="C217" t="s">
        <v>509</v>
      </c>
      <c r="D217" t="s">
        <v>509</v>
      </c>
      <c r="E217" t="s">
        <v>509</v>
      </c>
      <c r="F217" t="s">
        <v>509</v>
      </c>
      <c r="G217" t="s">
        <v>509</v>
      </c>
    </row>
    <row r="219" spans="3:7" x14ac:dyDescent="0.25">
      <c r="C219" t="s">
        <v>509</v>
      </c>
      <c r="D219" t="s">
        <v>509</v>
      </c>
      <c r="E219" t="s">
        <v>509</v>
      </c>
      <c r="F219" t="s">
        <v>509</v>
      </c>
      <c r="G219" t="s">
        <v>509</v>
      </c>
    </row>
    <row r="221" spans="3:7" x14ac:dyDescent="0.25">
      <c r="C221" t="s">
        <v>509</v>
      </c>
      <c r="D221" t="s">
        <v>509</v>
      </c>
      <c r="E221" t="s">
        <v>509</v>
      </c>
      <c r="F221" t="s">
        <v>509</v>
      </c>
      <c r="G221" t="s">
        <v>509</v>
      </c>
    </row>
    <row r="223" spans="3:7" x14ac:dyDescent="0.25">
      <c r="C223" t="s">
        <v>509</v>
      </c>
      <c r="D223" t="s">
        <v>509</v>
      </c>
      <c r="E223" t="s">
        <v>509</v>
      </c>
      <c r="F223" t="s">
        <v>509</v>
      </c>
      <c r="G223" t="s">
        <v>509</v>
      </c>
    </row>
    <row r="225" spans="2:7" x14ac:dyDescent="0.25">
      <c r="E225" t="s">
        <v>502</v>
      </c>
      <c r="F225" t="s">
        <v>503</v>
      </c>
    </row>
    <row r="227" spans="2:7" x14ac:dyDescent="0.25">
      <c r="E227" t="s">
        <v>504</v>
      </c>
      <c r="F227" t="s">
        <v>505</v>
      </c>
    </row>
    <row r="228" spans="2:7" x14ac:dyDescent="0.25">
      <c r="E228" t="s">
        <v>506</v>
      </c>
      <c r="F228" t="s">
        <v>507</v>
      </c>
    </row>
    <row r="229" spans="2:7" x14ac:dyDescent="0.25">
      <c r="E229" t="s">
        <v>508</v>
      </c>
      <c r="F229" t="s">
        <v>518</v>
      </c>
    </row>
    <row r="231" spans="2:7" x14ac:dyDescent="0.25">
      <c r="B231" t="s">
        <v>510</v>
      </c>
    </row>
    <row r="232" spans="2:7" x14ac:dyDescent="0.25">
      <c r="B232" t="s">
        <v>510</v>
      </c>
      <c r="D232" t="s">
        <v>511</v>
      </c>
      <c r="E232" t="s">
        <v>512</v>
      </c>
      <c r="G232" t="s">
        <v>513</v>
      </c>
    </row>
    <row r="233" spans="2:7" x14ac:dyDescent="0.25">
      <c r="B233" t="s">
        <v>510</v>
      </c>
    </row>
    <row r="234" spans="2:7" x14ac:dyDescent="0.25">
      <c r="B234" t="s">
        <v>510</v>
      </c>
      <c r="C234" t="s">
        <v>509</v>
      </c>
      <c r="D234" t="s">
        <v>509</v>
      </c>
      <c r="E234" t="s">
        <v>509</v>
      </c>
      <c r="F234" t="s">
        <v>509</v>
      </c>
      <c r="G234" t="s">
        <v>509</v>
      </c>
    </row>
    <row r="235" spans="2:7" x14ac:dyDescent="0.25">
      <c r="B235" t="s">
        <v>510</v>
      </c>
      <c r="D235" t="s">
        <v>514</v>
      </c>
      <c r="E235" t="s">
        <v>515</v>
      </c>
    </row>
    <row r="237" spans="2:7" x14ac:dyDescent="0.25">
      <c r="C237" t="s">
        <v>509</v>
      </c>
      <c r="D237" t="s">
        <v>509</v>
      </c>
      <c r="E237" t="s">
        <v>509</v>
      </c>
      <c r="F237" t="s">
        <v>509</v>
      </c>
      <c r="G237" t="s">
        <v>509</v>
      </c>
    </row>
    <row r="239" spans="2:7" x14ac:dyDescent="0.25">
      <c r="C239" t="s">
        <v>509</v>
      </c>
      <c r="D239" t="s">
        <v>509</v>
      </c>
      <c r="E239" t="s">
        <v>509</v>
      </c>
      <c r="F239" t="s">
        <v>509</v>
      </c>
      <c r="G239" t="s">
        <v>509</v>
      </c>
    </row>
    <row r="241" spans="2:7" x14ac:dyDescent="0.25">
      <c r="C241" t="s">
        <v>509</v>
      </c>
      <c r="D241" t="s">
        <v>509</v>
      </c>
      <c r="E241" t="s">
        <v>509</v>
      </c>
      <c r="F241" t="s">
        <v>509</v>
      </c>
      <c r="G241" t="s">
        <v>509</v>
      </c>
    </row>
    <row r="243" spans="2:7" x14ac:dyDescent="0.25">
      <c r="C243" t="s">
        <v>509</v>
      </c>
      <c r="D243" t="s">
        <v>509</v>
      </c>
      <c r="E243" t="s">
        <v>509</v>
      </c>
      <c r="F243" t="s">
        <v>509</v>
      </c>
      <c r="G243" t="s">
        <v>509</v>
      </c>
    </row>
    <row r="245" spans="2:7" x14ac:dyDescent="0.25">
      <c r="C245" t="s">
        <v>509</v>
      </c>
      <c r="D245" t="s">
        <v>509</v>
      </c>
      <c r="E245" t="s">
        <v>509</v>
      </c>
      <c r="F245" t="s">
        <v>509</v>
      </c>
      <c r="G245" t="s">
        <v>509</v>
      </c>
    </row>
    <row r="247" spans="2:7" x14ac:dyDescent="0.25">
      <c r="E247" t="s">
        <v>502</v>
      </c>
      <c r="F247" t="s">
        <v>503</v>
      </c>
    </row>
    <row r="249" spans="2:7" x14ac:dyDescent="0.25">
      <c r="E249" t="s">
        <v>504</v>
      </c>
      <c r="F249" t="s">
        <v>505</v>
      </c>
    </row>
    <row r="250" spans="2:7" x14ac:dyDescent="0.25">
      <c r="E250" t="s">
        <v>506</v>
      </c>
      <c r="F250" t="s">
        <v>507</v>
      </c>
    </row>
    <row r="251" spans="2:7" x14ac:dyDescent="0.25">
      <c r="E251" t="s">
        <v>508</v>
      </c>
      <c r="F251" t="s">
        <v>518</v>
      </c>
    </row>
    <row r="253" spans="2:7" x14ac:dyDescent="0.25">
      <c r="B253" t="s">
        <v>510</v>
      </c>
    </row>
    <row r="254" spans="2:7" x14ac:dyDescent="0.25">
      <c r="B254" t="s">
        <v>510</v>
      </c>
      <c r="D254" t="s">
        <v>511</v>
      </c>
      <c r="E254" t="s">
        <v>512</v>
      </c>
      <c r="G254" t="s">
        <v>513</v>
      </c>
    </row>
    <row r="255" spans="2:7" x14ac:dyDescent="0.25">
      <c r="B255" t="s">
        <v>510</v>
      </c>
    </row>
    <row r="256" spans="2:7" x14ac:dyDescent="0.25">
      <c r="B256" t="s">
        <v>510</v>
      </c>
      <c r="C256" t="s">
        <v>509</v>
      </c>
      <c r="D256" t="s">
        <v>509</v>
      </c>
      <c r="E256" t="s">
        <v>509</v>
      </c>
      <c r="F256" t="s">
        <v>509</v>
      </c>
      <c r="G256" t="s">
        <v>509</v>
      </c>
    </row>
    <row r="257" spans="2:7" x14ac:dyDescent="0.25">
      <c r="B257" t="s">
        <v>510</v>
      </c>
      <c r="D257" t="s">
        <v>514</v>
      </c>
      <c r="E257" t="s">
        <v>515</v>
      </c>
    </row>
    <row r="259" spans="2:7" x14ac:dyDescent="0.25">
      <c r="C259" t="s">
        <v>509</v>
      </c>
      <c r="D259" t="s">
        <v>509</v>
      </c>
      <c r="E259" t="s">
        <v>509</v>
      </c>
      <c r="F259" t="s">
        <v>509</v>
      </c>
      <c r="G259" t="s">
        <v>509</v>
      </c>
    </row>
    <row r="261" spans="2:7" x14ac:dyDescent="0.25">
      <c r="C261" t="s">
        <v>509</v>
      </c>
      <c r="D261" t="s">
        <v>509</v>
      </c>
      <c r="E261" t="s">
        <v>509</v>
      </c>
      <c r="F261" t="s">
        <v>509</v>
      </c>
      <c r="G261" t="s">
        <v>509</v>
      </c>
    </row>
    <row r="263" spans="2:7" x14ac:dyDescent="0.25">
      <c r="C263" t="s">
        <v>509</v>
      </c>
      <c r="D263" t="s">
        <v>509</v>
      </c>
      <c r="E263" t="s">
        <v>509</v>
      </c>
      <c r="F263" t="s">
        <v>509</v>
      </c>
      <c r="G263" t="s">
        <v>509</v>
      </c>
    </row>
    <row r="265" spans="2:7" x14ac:dyDescent="0.25">
      <c r="C265" t="s">
        <v>509</v>
      </c>
      <c r="D265" t="s">
        <v>509</v>
      </c>
      <c r="E265" t="s">
        <v>509</v>
      </c>
      <c r="F265" t="s">
        <v>509</v>
      </c>
      <c r="G265" t="s">
        <v>509</v>
      </c>
    </row>
    <row r="267" spans="2:7" x14ac:dyDescent="0.25">
      <c r="C267" t="s">
        <v>509</v>
      </c>
      <c r="D267" t="s">
        <v>509</v>
      </c>
      <c r="E267" t="s">
        <v>509</v>
      </c>
      <c r="F267" t="s">
        <v>509</v>
      </c>
      <c r="G267" t="s">
        <v>509</v>
      </c>
    </row>
    <row r="269" spans="2:7" x14ac:dyDescent="0.25">
      <c r="C269" t="s">
        <v>509</v>
      </c>
      <c r="D269" t="s">
        <v>509</v>
      </c>
      <c r="E269" t="s">
        <v>509</v>
      </c>
      <c r="F269" t="s">
        <v>509</v>
      </c>
      <c r="G269" t="s">
        <v>509</v>
      </c>
    </row>
    <row r="271" spans="2:7" x14ac:dyDescent="0.25">
      <c r="C271" t="s">
        <v>509</v>
      </c>
      <c r="D271" t="s">
        <v>509</v>
      </c>
      <c r="E271" t="s">
        <v>509</v>
      </c>
      <c r="F271" t="s">
        <v>509</v>
      </c>
      <c r="G271" t="s">
        <v>509</v>
      </c>
    </row>
    <row r="273" spans="2:7" x14ac:dyDescent="0.25">
      <c r="E273" t="s">
        <v>502</v>
      </c>
      <c r="F273" t="s">
        <v>503</v>
      </c>
    </row>
    <row r="275" spans="2:7" x14ac:dyDescent="0.25">
      <c r="E275" t="s">
        <v>504</v>
      </c>
      <c r="F275" t="s">
        <v>505</v>
      </c>
    </row>
    <row r="276" spans="2:7" x14ac:dyDescent="0.25">
      <c r="E276" t="s">
        <v>506</v>
      </c>
      <c r="F276" t="s">
        <v>507</v>
      </c>
    </row>
    <row r="277" spans="2:7" x14ac:dyDescent="0.25">
      <c r="E277" t="s">
        <v>508</v>
      </c>
      <c r="F277" t="s">
        <v>518</v>
      </c>
    </row>
    <row r="279" spans="2:7" x14ac:dyDescent="0.25">
      <c r="B279" t="s">
        <v>510</v>
      </c>
    </row>
    <row r="280" spans="2:7" x14ac:dyDescent="0.25">
      <c r="B280" t="s">
        <v>510</v>
      </c>
      <c r="D280" t="s">
        <v>511</v>
      </c>
      <c r="E280" t="s">
        <v>512</v>
      </c>
      <c r="G280" t="s">
        <v>513</v>
      </c>
    </row>
    <row r="281" spans="2:7" x14ac:dyDescent="0.25">
      <c r="B281" t="s">
        <v>510</v>
      </c>
    </row>
    <row r="282" spans="2:7" x14ac:dyDescent="0.25">
      <c r="B282" t="s">
        <v>510</v>
      </c>
      <c r="C282" t="s">
        <v>509</v>
      </c>
      <c r="D282" t="s">
        <v>509</v>
      </c>
      <c r="E282" t="s">
        <v>509</v>
      </c>
      <c r="F282" t="s">
        <v>509</v>
      </c>
      <c r="G282" t="s">
        <v>509</v>
      </c>
    </row>
    <row r="283" spans="2:7" x14ac:dyDescent="0.25">
      <c r="B283" t="s">
        <v>510</v>
      </c>
      <c r="D283" t="s">
        <v>514</v>
      </c>
      <c r="E283" t="s">
        <v>515</v>
      </c>
    </row>
    <row r="285" spans="2:7" x14ac:dyDescent="0.25">
      <c r="C285" t="s">
        <v>509</v>
      </c>
      <c r="D285" t="s">
        <v>509</v>
      </c>
      <c r="E285" t="s">
        <v>509</v>
      </c>
      <c r="F285" t="s">
        <v>509</v>
      </c>
      <c r="G285" t="s">
        <v>509</v>
      </c>
    </row>
    <row r="287" spans="2:7" x14ac:dyDescent="0.25">
      <c r="C287" t="s">
        <v>509</v>
      </c>
      <c r="D287" t="s">
        <v>509</v>
      </c>
      <c r="E287" t="s">
        <v>509</v>
      </c>
      <c r="F287" t="s">
        <v>509</v>
      </c>
      <c r="G287" t="s">
        <v>509</v>
      </c>
    </row>
    <row r="289" spans="3:7" x14ac:dyDescent="0.25">
      <c r="C289" t="s">
        <v>509</v>
      </c>
      <c r="D289" t="s">
        <v>509</v>
      </c>
      <c r="E289" t="s">
        <v>509</v>
      </c>
      <c r="F289" t="s">
        <v>509</v>
      </c>
      <c r="G289" t="s">
        <v>509</v>
      </c>
    </row>
    <row r="291" spans="3:7" x14ac:dyDescent="0.25">
      <c r="C291" t="s">
        <v>509</v>
      </c>
      <c r="D291" t="s">
        <v>509</v>
      </c>
      <c r="E291" t="s">
        <v>509</v>
      </c>
      <c r="F291" t="s">
        <v>509</v>
      </c>
      <c r="G291" t="s">
        <v>509</v>
      </c>
    </row>
    <row r="293" spans="3:7" x14ac:dyDescent="0.25">
      <c r="C293" t="s">
        <v>509</v>
      </c>
      <c r="D293" t="s">
        <v>509</v>
      </c>
      <c r="E293" t="s">
        <v>509</v>
      </c>
      <c r="F293" t="s">
        <v>509</v>
      </c>
      <c r="G293" t="s">
        <v>509</v>
      </c>
    </row>
    <row r="295" spans="3:7" x14ac:dyDescent="0.25">
      <c r="C295" t="s">
        <v>509</v>
      </c>
      <c r="D295" t="s">
        <v>509</v>
      </c>
      <c r="E295" t="s">
        <v>509</v>
      </c>
      <c r="F295" t="s">
        <v>509</v>
      </c>
      <c r="G295" t="s">
        <v>509</v>
      </c>
    </row>
    <row r="297" spans="3:7" x14ac:dyDescent="0.25">
      <c r="C297" t="s">
        <v>509</v>
      </c>
      <c r="D297" t="s">
        <v>509</v>
      </c>
      <c r="E297" t="s">
        <v>509</v>
      </c>
      <c r="F297" t="s">
        <v>509</v>
      </c>
      <c r="G297" t="s">
        <v>509</v>
      </c>
    </row>
    <row r="299" spans="3:7" x14ac:dyDescent="0.25">
      <c r="E299" t="s">
        <v>502</v>
      </c>
      <c r="F299" t="s">
        <v>503</v>
      </c>
    </row>
    <row r="301" spans="3:7" x14ac:dyDescent="0.25">
      <c r="E301" t="s">
        <v>504</v>
      </c>
      <c r="F301" t="s">
        <v>505</v>
      </c>
    </row>
    <row r="302" spans="3:7" x14ac:dyDescent="0.25">
      <c r="E302" t="s">
        <v>506</v>
      </c>
      <c r="F302" t="s">
        <v>507</v>
      </c>
    </row>
    <row r="303" spans="3:7" x14ac:dyDescent="0.25">
      <c r="E303" t="s">
        <v>508</v>
      </c>
      <c r="F303" t="s">
        <v>518</v>
      </c>
    </row>
    <row r="305" spans="2:7" x14ac:dyDescent="0.25">
      <c r="B305" t="s">
        <v>510</v>
      </c>
    </row>
    <row r="306" spans="2:7" x14ac:dyDescent="0.25">
      <c r="B306" t="s">
        <v>510</v>
      </c>
      <c r="D306" t="s">
        <v>511</v>
      </c>
      <c r="E306" t="s">
        <v>512</v>
      </c>
      <c r="G306" t="s">
        <v>513</v>
      </c>
    </row>
    <row r="307" spans="2:7" x14ac:dyDescent="0.25">
      <c r="B307" t="s">
        <v>510</v>
      </c>
    </row>
    <row r="308" spans="2:7" x14ac:dyDescent="0.25">
      <c r="B308" t="s">
        <v>510</v>
      </c>
      <c r="C308" t="s">
        <v>509</v>
      </c>
      <c r="D308" t="s">
        <v>509</v>
      </c>
      <c r="E308" t="s">
        <v>509</v>
      </c>
      <c r="F308" t="s">
        <v>509</v>
      </c>
      <c r="G308" t="s">
        <v>509</v>
      </c>
    </row>
    <row r="309" spans="2:7" x14ac:dyDescent="0.25">
      <c r="B309" t="s">
        <v>510</v>
      </c>
      <c r="D309" t="s">
        <v>514</v>
      </c>
      <c r="E309" t="s">
        <v>515</v>
      </c>
    </row>
    <row r="311" spans="2:7" x14ac:dyDescent="0.25">
      <c r="C311" t="s">
        <v>509</v>
      </c>
      <c r="D311" t="s">
        <v>509</v>
      </c>
      <c r="E311" t="s">
        <v>509</v>
      </c>
      <c r="F311" t="s">
        <v>509</v>
      </c>
      <c r="G311" t="s">
        <v>509</v>
      </c>
    </row>
    <row r="313" spans="2:7" x14ac:dyDescent="0.25">
      <c r="C313" t="s">
        <v>509</v>
      </c>
      <c r="D313" t="s">
        <v>509</v>
      </c>
      <c r="E313" t="s">
        <v>509</v>
      </c>
      <c r="F313" t="s">
        <v>509</v>
      </c>
      <c r="G313" t="s">
        <v>509</v>
      </c>
    </row>
    <row r="315" spans="2:7" x14ac:dyDescent="0.25">
      <c r="C315" t="s">
        <v>509</v>
      </c>
      <c r="D315" t="s">
        <v>509</v>
      </c>
      <c r="E315" t="s">
        <v>509</v>
      </c>
      <c r="F315" t="s">
        <v>509</v>
      </c>
      <c r="G315" t="s">
        <v>509</v>
      </c>
    </row>
    <row r="317" spans="2:7" x14ac:dyDescent="0.25">
      <c r="C317" t="s">
        <v>509</v>
      </c>
      <c r="D317" t="s">
        <v>509</v>
      </c>
      <c r="E317" t="s">
        <v>509</v>
      </c>
      <c r="F317" t="s">
        <v>509</v>
      </c>
      <c r="G317" t="s">
        <v>509</v>
      </c>
    </row>
    <row r="319" spans="2:7" x14ac:dyDescent="0.25">
      <c r="C319" t="s">
        <v>509</v>
      </c>
      <c r="D319" t="s">
        <v>509</v>
      </c>
      <c r="E319" t="s">
        <v>509</v>
      </c>
      <c r="F319" t="s">
        <v>509</v>
      </c>
      <c r="G319" t="s">
        <v>509</v>
      </c>
    </row>
    <row r="321" spans="2:7" x14ac:dyDescent="0.25">
      <c r="C321" t="s">
        <v>509</v>
      </c>
      <c r="D321" t="s">
        <v>509</v>
      </c>
      <c r="E321" t="s">
        <v>509</v>
      </c>
      <c r="F321" t="s">
        <v>509</v>
      </c>
      <c r="G321" t="s">
        <v>509</v>
      </c>
    </row>
    <row r="323" spans="2:7" x14ac:dyDescent="0.25">
      <c r="E323" t="s">
        <v>502</v>
      </c>
      <c r="F323" t="s">
        <v>503</v>
      </c>
    </row>
    <row r="325" spans="2:7" x14ac:dyDescent="0.25">
      <c r="E325" t="s">
        <v>504</v>
      </c>
      <c r="F325" t="s">
        <v>505</v>
      </c>
    </row>
    <row r="326" spans="2:7" x14ac:dyDescent="0.25">
      <c r="E326" t="s">
        <v>506</v>
      </c>
      <c r="F326" t="s">
        <v>507</v>
      </c>
    </row>
    <row r="327" spans="2:7" x14ac:dyDescent="0.25">
      <c r="E327" t="s">
        <v>508</v>
      </c>
      <c r="F327" t="s">
        <v>518</v>
      </c>
    </row>
    <row r="329" spans="2:7" x14ac:dyDescent="0.25">
      <c r="B329" t="s">
        <v>510</v>
      </c>
    </row>
    <row r="330" spans="2:7" x14ac:dyDescent="0.25">
      <c r="B330" t="s">
        <v>510</v>
      </c>
      <c r="D330" t="s">
        <v>511</v>
      </c>
      <c r="E330" t="s">
        <v>512</v>
      </c>
      <c r="G330" t="s">
        <v>513</v>
      </c>
    </row>
    <row r="331" spans="2:7" x14ac:dyDescent="0.25">
      <c r="B331" t="s">
        <v>510</v>
      </c>
    </row>
    <row r="332" spans="2:7" x14ac:dyDescent="0.25">
      <c r="B332" t="s">
        <v>510</v>
      </c>
      <c r="C332" t="s">
        <v>509</v>
      </c>
      <c r="D332" t="s">
        <v>509</v>
      </c>
      <c r="E332" t="s">
        <v>509</v>
      </c>
      <c r="F332" t="s">
        <v>509</v>
      </c>
      <c r="G332" t="s">
        <v>509</v>
      </c>
    </row>
    <row r="333" spans="2:7" x14ac:dyDescent="0.25">
      <c r="B333" t="s">
        <v>510</v>
      </c>
      <c r="D333" t="s">
        <v>514</v>
      </c>
      <c r="E333" t="s">
        <v>515</v>
      </c>
    </row>
    <row r="335" spans="2:7" x14ac:dyDescent="0.25">
      <c r="C335" t="s">
        <v>509</v>
      </c>
      <c r="D335" t="s">
        <v>509</v>
      </c>
      <c r="E335" t="s">
        <v>509</v>
      </c>
      <c r="F335" t="s">
        <v>509</v>
      </c>
      <c r="G335" t="s">
        <v>509</v>
      </c>
    </row>
    <row r="337" spans="3:7" x14ac:dyDescent="0.25">
      <c r="C337" t="s">
        <v>509</v>
      </c>
      <c r="D337" t="s">
        <v>509</v>
      </c>
      <c r="E337" t="s">
        <v>509</v>
      </c>
      <c r="F337" t="s">
        <v>509</v>
      </c>
      <c r="G337" t="s">
        <v>509</v>
      </c>
    </row>
    <row r="339" spans="3:7" x14ac:dyDescent="0.25">
      <c r="C339" t="s">
        <v>509</v>
      </c>
      <c r="D339" t="s">
        <v>509</v>
      </c>
      <c r="E339" t="s">
        <v>509</v>
      </c>
      <c r="F339" t="s">
        <v>509</v>
      </c>
      <c r="G339" t="s">
        <v>509</v>
      </c>
    </row>
    <row r="341" spans="3:7" x14ac:dyDescent="0.25">
      <c r="C341" t="s">
        <v>509</v>
      </c>
      <c r="D341" t="s">
        <v>509</v>
      </c>
      <c r="E341" t="s">
        <v>509</v>
      </c>
      <c r="F341" t="s">
        <v>509</v>
      </c>
      <c r="G341" t="s">
        <v>509</v>
      </c>
    </row>
    <row r="343" spans="3:7" x14ac:dyDescent="0.25">
      <c r="C343" t="s">
        <v>509</v>
      </c>
      <c r="D343" t="s">
        <v>509</v>
      </c>
      <c r="E343" t="s">
        <v>509</v>
      </c>
      <c r="F343" t="s">
        <v>509</v>
      </c>
      <c r="G343" t="s">
        <v>509</v>
      </c>
    </row>
    <row r="345" spans="3:7" x14ac:dyDescent="0.25">
      <c r="C345" t="s">
        <v>509</v>
      </c>
      <c r="D345" t="s">
        <v>509</v>
      </c>
      <c r="E345" t="s">
        <v>509</v>
      </c>
      <c r="F345" t="s">
        <v>509</v>
      </c>
      <c r="G345" t="s">
        <v>509</v>
      </c>
    </row>
    <row r="347" spans="3:7" x14ac:dyDescent="0.25">
      <c r="C347" t="s">
        <v>509</v>
      </c>
      <c r="D347" t="s">
        <v>509</v>
      </c>
      <c r="E347" t="s">
        <v>509</v>
      </c>
      <c r="F347" t="s">
        <v>509</v>
      </c>
      <c r="G347" t="s">
        <v>509</v>
      </c>
    </row>
    <row r="349" spans="3:7" x14ac:dyDescent="0.25">
      <c r="C349" t="s">
        <v>509</v>
      </c>
      <c r="D349" t="s">
        <v>509</v>
      </c>
      <c r="E349" t="s">
        <v>509</v>
      </c>
      <c r="F349" t="s">
        <v>509</v>
      </c>
      <c r="G349" t="s">
        <v>509</v>
      </c>
    </row>
    <row r="351" spans="3:7" x14ac:dyDescent="0.25">
      <c r="E351" t="s">
        <v>502</v>
      </c>
      <c r="F351" t="s">
        <v>503</v>
      </c>
    </row>
    <row r="353" spans="2:7" x14ac:dyDescent="0.25">
      <c r="E353" t="s">
        <v>504</v>
      </c>
      <c r="F353" t="s">
        <v>505</v>
      </c>
    </row>
    <row r="354" spans="2:7" x14ac:dyDescent="0.25">
      <c r="E354" t="s">
        <v>506</v>
      </c>
      <c r="F354" t="s">
        <v>507</v>
      </c>
    </row>
    <row r="355" spans="2:7" x14ac:dyDescent="0.25">
      <c r="E355" t="s">
        <v>508</v>
      </c>
      <c r="F355" t="s">
        <v>518</v>
      </c>
    </row>
    <row r="357" spans="2:7" x14ac:dyDescent="0.25">
      <c r="B357" t="s">
        <v>510</v>
      </c>
    </row>
    <row r="358" spans="2:7" x14ac:dyDescent="0.25">
      <c r="B358" t="s">
        <v>510</v>
      </c>
      <c r="D358" t="s">
        <v>511</v>
      </c>
      <c r="E358" t="s">
        <v>512</v>
      </c>
      <c r="G358" t="s">
        <v>513</v>
      </c>
    </row>
    <row r="359" spans="2:7" x14ac:dyDescent="0.25">
      <c r="B359" t="s">
        <v>510</v>
      </c>
    </row>
    <row r="360" spans="2:7" x14ac:dyDescent="0.25">
      <c r="B360" t="s">
        <v>510</v>
      </c>
      <c r="C360" t="s">
        <v>509</v>
      </c>
      <c r="D360" t="s">
        <v>509</v>
      </c>
      <c r="E360" t="s">
        <v>509</v>
      </c>
      <c r="F360" t="s">
        <v>509</v>
      </c>
      <c r="G360" t="s">
        <v>509</v>
      </c>
    </row>
    <row r="361" spans="2:7" x14ac:dyDescent="0.25">
      <c r="B361" t="s">
        <v>510</v>
      </c>
      <c r="D361" t="s">
        <v>514</v>
      </c>
      <c r="E361" t="s">
        <v>515</v>
      </c>
    </row>
    <row r="363" spans="2:7" x14ac:dyDescent="0.25">
      <c r="C363" t="s">
        <v>509</v>
      </c>
      <c r="D363" t="s">
        <v>509</v>
      </c>
      <c r="E363" t="s">
        <v>509</v>
      </c>
      <c r="F363" t="s">
        <v>509</v>
      </c>
      <c r="G363" t="s">
        <v>509</v>
      </c>
    </row>
    <row r="365" spans="2:7" x14ac:dyDescent="0.25">
      <c r="C365" t="s">
        <v>509</v>
      </c>
      <c r="D365" t="s">
        <v>509</v>
      </c>
      <c r="E365" t="s">
        <v>509</v>
      </c>
      <c r="F365" t="s">
        <v>509</v>
      </c>
      <c r="G365" t="s">
        <v>509</v>
      </c>
    </row>
    <row r="367" spans="2:7" x14ac:dyDescent="0.25">
      <c r="C367" t="s">
        <v>509</v>
      </c>
      <c r="D367" t="s">
        <v>509</v>
      </c>
      <c r="E367" t="s">
        <v>509</v>
      </c>
      <c r="F367" t="s">
        <v>509</v>
      </c>
      <c r="G367" t="s">
        <v>509</v>
      </c>
    </row>
    <row r="369" spans="3:7" x14ac:dyDescent="0.25">
      <c r="C369" t="s">
        <v>509</v>
      </c>
      <c r="D369" t="s">
        <v>509</v>
      </c>
      <c r="E369" t="s">
        <v>509</v>
      </c>
      <c r="F369" t="s">
        <v>509</v>
      </c>
      <c r="G369" t="s">
        <v>509</v>
      </c>
    </row>
    <row r="371" spans="3:7" x14ac:dyDescent="0.25">
      <c r="C371" t="s">
        <v>509</v>
      </c>
      <c r="D371" t="s">
        <v>509</v>
      </c>
      <c r="E371" t="s">
        <v>509</v>
      </c>
      <c r="F371" t="s">
        <v>509</v>
      </c>
      <c r="G371" t="s">
        <v>509</v>
      </c>
    </row>
    <row r="373" spans="3:7" x14ac:dyDescent="0.25">
      <c r="C373" t="s">
        <v>509</v>
      </c>
      <c r="D373" t="s">
        <v>509</v>
      </c>
      <c r="E373" t="s">
        <v>509</v>
      </c>
      <c r="F373" t="s">
        <v>509</v>
      </c>
      <c r="G373" t="s">
        <v>509</v>
      </c>
    </row>
    <row r="375" spans="3:7" x14ac:dyDescent="0.25">
      <c r="C375" t="s">
        <v>509</v>
      </c>
      <c r="D375" t="s">
        <v>509</v>
      </c>
      <c r="E375" t="s">
        <v>509</v>
      </c>
      <c r="F375" t="s">
        <v>509</v>
      </c>
      <c r="G375" t="s">
        <v>509</v>
      </c>
    </row>
    <row r="376" spans="3:7" x14ac:dyDescent="0.25">
      <c r="C376" t="s">
        <v>509</v>
      </c>
      <c r="D376" t="s">
        <v>509</v>
      </c>
      <c r="E376" t="s">
        <v>509</v>
      </c>
      <c r="F376" t="s">
        <v>509</v>
      </c>
      <c r="G376" t="s">
        <v>509</v>
      </c>
    </row>
  </sheetData>
  <sortState xmlns:xlrd2="http://schemas.microsoft.com/office/spreadsheetml/2017/richdata2" ref="A1:G397">
    <sortCondition ref="A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76"/>
  <sheetViews>
    <sheetView topLeftCell="A123" workbookViewId="0">
      <selection sqref="A1:G149"/>
    </sheetView>
  </sheetViews>
  <sheetFormatPr baseColWidth="10" defaultRowHeight="15" x14ac:dyDescent="0.25"/>
  <cols>
    <col min="2" max="2" width="34.7109375" bestFit="1" customWidth="1"/>
  </cols>
  <sheetData>
    <row r="1" spans="1:7" x14ac:dyDescent="0.25">
      <c r="A1" t="s">
        <v>278</v>
      </c>
      <c r="B1" t="s">
        <v>277</v>
      </c>
      <c r="C1" s="1">
        <v>4018652255.9000001</v>
      </c>
      <c r="D1" s="1">
        <v>7180000</v>
      </c>
      <c r="E1" s="1">
        <v>141308013.5</v>
      </c>
      <c r="F1" s="1">
        <v>3884524242.4000001</v>
      </c>
      <c r="G1" s="1">
        <v>3621311861.7199998</v>
      </c>
    </row>
    <row r="2" spans="1:7" x14ac:dyDescent="0.25">
      <c r="A2" t="s">
        <v>276</v>
      </c>
      <c r="B2" t="s">
        <v>275</v>
      </c>
      <c r="C2">
        <v>0</v>
      </c>
      <c r="D2">
        <v>0</v>
      </c>
      <c r="E2">
        <v>0</v>
      </c>
      <c r="F2">
        <v>0</v>
      </c>
      <c r="G2">
        <v>0</v>
      </c>
    </row>
    <row r="3" spans="1:7" x14ac:dyDescent="0.25">
      <c r="A3" t="s">
        <v>274</v>
      </c>
      <c r="B3" t="s">
        <v>273</v>
      </c>
      <c r="C3" s="1">
        <v>216344484</v>
      </c>
      <c r="D3">
        <v>0</v>
      </c>
      <c r="E3">
        <v>0</v>
      </c>
      <c r="F3" s="1">
        <v>216344484</v>
      </c>
      <c r="G3" s="1">
        <v>148416794.77000001</v>
      </c>
    </row>
    <row r="4" spans="1:7" x14ac:dyDescent="0.25">
      <c r="A4" t="s">
        <v>272</v>
      </c>
      <c r="B4" t="s">
        <v>271</v>
      </c>
      <c r="C4" s="1">
        <v>261920000</v>
      </c>
      <c r="D4" s="1">
        <v>12843813.960000001</v>
      </c>
      <c r="E4" s="1">
        <v>7110631.0099999998</v>
      </c>
      <c r="F4" s="1">
        <v>267653182.94999999</v>
      </c>
      <c r="G4" s="1">
        <v>149754614.09</v>
      </c>
    </row>
    <row r="5" spans="1:7" x14ac:dyDescent="0.25">
      <c r="A5" t="s">
        <v>270</v>
      </c>
      <c r="B5" t="s">
        <v>269</v>
      </c>
      <c r="C5" s="1">
        <v>244400000</v>
      </c>
      <c r="D5" s="1">
        <v>31218760.780000001</v>
      </c>
      <c r="E5" s="1">
        <v>2500000</v>
      </c>
      <c r="F5" s="1">
        <v>273118760.77999997</v>
      </c>
      <c r="G5" s="1">
        <v>159803352.74000001</v>
      </c>
    </row>
    <row r="6" spans="1:7" x14ac:dyDescent="0.25">
      <c r="A6" t="s">
        <v>268</v>
      </c>
      <c r="B6" t="s">
        <v>267</v>
      </c>
      <c r="C6" s="1">
        <v>28597600</v>
      </c>
      <c r="D6" s="1">
        <v>2877086.57</v>
      </c>
      <c r="E6">
        <v>0</v>
      </c>
      <c r="F6" s="1">
        <v>31474686.57</v>
      </c>
      <c r="G6" s="1">
        <v>6353410.9100000001</v>
      </c>
    </row>
    <row r="7" spans="1:7" x14ac:dyDescent="0.25">
      <c r="A7" t="s">
        <v>266</v>
      </c>
      <c r="B7" t="s">
        <v>265</v>
      </c>
      <c r="C7" s="1">
        <v>41777775</v>
      </c>
      <c r="D7" s="1">
        <v>500000</v>
      </c>
      <c r="E7">
        <v>0</v>
      </c>
      <c r="F7" s="1">
        <v>42277775</v>
      </c>
      <c r="G7" s="1">
        <v>15176257.869999999</v>
      </c>
    </row>
    <row r="8" spans="1:7" x14ac:dyDescent="0.25">
      <c r="A8" t="s">
        <v>264</v>
      </c>
      <c r="B8" t="s">
        <v>263</v>
      </c>
      <c r="C8" s="1">
        <v>550504151.61000001</v>
      </c>
      <c r="D8">
        <v>0</v>
      </c>
      <c r="E8">
        <v>0</v>
      </c>
      <c r="F8" s="1">
        <v>550504151.61000001</v>
      </c>
      <c r="G8" s="1">
        <v>540640305.75</v>
      </c>
    </row>
    <row r="9" spans="1:7" x14ac:dyDescent="0.25">
      <c r="A9" t="s">
        <v>262</v>
      </c>
      <c r="B9" t="s">
        <v>261</v>
      </c>
      <c r="C9" s="1">
        <v>1901931339.75</v>
      </c>
      <c r="D9" s="1">
        <v>1010000</v>
      </c>
      <c r="E9" s="1">
        <v>83000000</v>
      </c>
      <c r="F9" s="1">
        <v>1819941339.75</v>
      </c>
      <c r="G9" s="1">
        <v>1451809382.98</v>
      </c>
    </row>
    <row r="10" spans="1:7" x14ac:dyDescent="0.25">
      <c r="A10" t="s">
        <v>260</v>
      </c>
      <c r="B10" t="s">
        <v>259</v>
      </c>
      <c r="C10" s="1">
        <v>663894260</v>
      </c>
      <c r="D10" s="1">
        <v>17500000</v>
      </c>
      <c r="E10" s="1">
        <v>4470000</v>
      </c>
      <c r="F10" s="1">
        <v>676924260</v>
      </c>
      <c r="G10" s="1">
        <v>617808449.49000001</v>
      </c>
    </row>
    <row r="11" spans="1:7" x14ac:dyDescent="0.25">
      <c r="A11" t="s">
        <v>258</v>
      </c>
      <c r="B11" t="s">
        <v>257</v>
      </c>
      <c r="C11" s="1">
        <v>684236861.87</v>
      </c>
      <c r="D11" s="1">
        <v>3961265.34</v>
      </c>
      <c r="E11">
        <v>0</v>
      </c>
      <c r="F11" s="1">
        <v>688198127.21000004</v>
      </c>
      <c r="G11" s="1">
        <v>576055232.01999998</v>
      </c>
    </row>
    <row r="12" spans="1:7" x14ac:dyDescent="0.25">
      <c r="A12" t="s">
        <v>256</v>
      </c>
      <c r="B12" t="s">
        <v>255</v>
      </c>
      <c r="C12" s="1">
        <v>578763701.48000002</v>
      </c>
      <c r="D12" s="1">
        <v>249999</v>
      </c>
      <c r="E12" s="1">
        <v>20027196.48</v>
      </c>
      <c r="F12" s="1">
        <v>558986504</v>
      </c>
      <c r="G12" s="1">
        <v>510002566.83999997</v>
      </c>
    </row>
    <row r="13" spans="1:7" x14ac:dyDescent="0.25">
      <c r="A13" t="s">
        <v>254</v>
      </c>
      <c r="B13" t="s">
        <v>253</v>
      </c>
      <c r="C13" s="1">
        <v>254593770</v>
      </c>
      <c r="D13" s="1">
        <v>1282000</v>
      </c>
      <c r="E13" s="1">
        <v>4100000</v>
      </c>
      <c r="F13" s="1">
        <v>251775770</v>
      </c>
      <c r="G13" s="1">
        <v>182306361.90000001</v>
      </c>
    </row>
    <row r="14" spans="1:7" x14ac:dyDescent="0.25">
      <c r="A14" t="s">
        <v>252</v>
      </c>
      <c r="B14" t="s">
        <v>251</v>
      </c>
      <c r="C14" s="1">
        <v>759505954.72000003</v>
      </c>
      <c r="D14" s="1">
        <v>7897517.3399999999</v>
      </c>
      <c r="E14" s="1">
        <v>6000000</v>
      </c>
      <c r="F14" s="1">
        <v>761403472.05999994</v>
      </c>
      <c r="G14" s="1">
        <v>644990879.38</v>
      </c>
    </row>
    <row r="15" spans="1:7" x14ac:dyDescent="0.25">
      <c r="A15" t="s">
        <v>250</v>
      </c>
      <c r="B15" t="s">
        <v>249</v>
      </c>
      <c r="C15" s="1">
        <v>41054375.920000002</v>
      </c>
      <c r="D15" s="1">
        <v>347703.64</v>
      </c>
      <c r="E15">
        <v>0</v>
      </c>
      <c r="F15" s="1">
        <v>41402079.560000002</v>
      </c>
      <c r="G15" s="1">
        <v>34849890.539999999</v>
      </c>
    </row>
    <row r="16" spans="1:7" x14ac:dyDescent="0.25">
      <c r="A16" t="s">
        <v>248</v>
      </c>
      <c r="B16" t="s">
        <v>247</v>
      </c>
      <c r="C16" s="1">
        <v>417933546.95999998</v>
      </c>
      <c r="D16" s="1">
        <v>3531284.86</v>
      </c>
      <c r="E16">
        <v>0</v>
      </c>
      <c r="F16" s="1">
        <v>421464831.81999999</v>
      </c>
      <c r="G16" s="1">
        <v>355033384.25</v>
      </c>
    </row>
    <row r="17" spans="1:7" x14ac:dyDescent="0.25">
      <c r="A17" t="s">
        <v>246</v>
      </c>
      <c r="B17" t="s">
        <v>245</v>
      </c>
      <c r="C17" s="1">
        <v>123163127.79000001</v>
      </c>
      <c r="D17" s="1">
        <v>38695869.460000001</v>
      </c>
      <c r="E17">
        <v>0</v>
      </c>
      <c r="F17" s="1">
        <v>161858997.25</v>
      </c>
      <c r="G17" s="1">
        <v>122833760.33</v>
      </c>
    </row>
    <row r="18" spans="1:7" x14ac:dyDescent="0.25">
      <c r="A18" t="s">
        <v>244</v>
      </c>
      <c r="B18" t="s">
        <v>243</v>
      </c>
      <c r="C18" s="1">
        <v>246326255.59</v>
      </c>
      <c r="D18" s="1">
        <v>2041221.82</v>
      </c>
      <c r="E18" s="1">
        <v>37607758.520000003</v>
      </c>
      <c r="F18" s="1">
        <v>210759718.88999999</v>
      </c>
      <c r="G18" s="1">
        <v>191299026.34999999</v>
      </c>
    </row>
    <row r="19" spans="1:7" x14ac:dyDescent="0.25">
      <c r="A19" t="s">
        <v>242</v>
      </c>
      <c r="B19" t="s">
        <v>241</v>
      </c>
      <c r="C19" s="1">
        <v>392186819.5</v>
      </c>
      <c r="D19" s="1">
        <v>2377036.44</v>
      </c>
      <c r="E19" s="1">
        <v>72000000</v>
      </c>
      <c r="F19" s="1">
        <v>322563855.94</v>
      </c>
      <c r="G19" s="1">
        <v>186630489.02000001</v>
      </c>
    </row>
    <row r="20" spans="1:7" x14ac:dyDescent="0.25">
      <c r="A20" t="s">
        <v>240</v>
      </c>
      <c r="B20" t="s">
        <v>239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 x14ac:dyDescent="0.25">
      <c r="A21" t="s">
        <v>238</v>
      </c>
      <c r="B21" t="s">
        <v>237</v>
      </c>
      <c r="C21" s="1">
        <v>418500000</v>
      </c>
      <c r="D21" s="1">
        <v>45386738</v>
      </c>
      <c r="E21" s="1">
        <v>25000000</v>
      </c>
      <c r="F21" s="1">
        <v>438886738</v>
      </c>
      <c r="G21" s="1">
        <v>298638732.95999998</v>
      </c>
    </row>
    <row r="22" spans="1:7" x14ac:dyDescent="0.25">
      <c r="A22" t="s">
        <v>236</v>
      </c>
      <c r="B22" t="s">
        <v>235</v>
      </c>
      <c r="C22" s="1">
        <v>82500000</v>
      </c>
      <c r="D22" s="1">
        <v>238235272.47</v>
      </c>
      <c r="E22" s="1">
        <v>1700000</v>
      </c>
      <c r="F22" s="1">
        <v>319035272.47000003</v>
      </c>
      <c r="G22" s="1">
        <v>57333593.630000003</v>
      </c>
    </row>
    <row r="23" spans="1:7" x14ac:dyDescent="0.25">
      <c r="A23" t="s">
        <v>234</v>
      </c>
      <c r="B23" t="s">
        <v>233</v>
      </c>
      <c r="C23" s="1">
        <v>23000000</v>
      </c>
      <c r="D23" s="1">
        <v>5000000</v>
      </c>
      <c r="E23">
        <v>0</v>
      </c>
      <c r="F23" s="1">
        <v>28000000</v>
      </c>
      <c r="G23" s="1">
        <v>732402</v>
      </c>
    </row>
    <row r="24" spans="1:7" x14ac:dyDescent="0.25">
      <c r="A24" t="s">
        <v>232</v>
      </c>
      <c r="B24" t="s">
        <v>516</v>
      </c>
      <c r="C24" s="1">
        <v>7282500</v>
      </c>
      <c r="D24" s="1">
        <v>400000</v>
      </c>
      <c r="E24">
        <v>0</v>
      </c>
      <c r="F24" s="1">
        <v>7682500</v>
      </c>
      <c r="G24" s="1">
        <v>1648000</v>
      </c>
    </row>
    <row r="25" spans="1:7" x14ac:dyDescent="0.25">
      <c r="A25" t="s">
        <v>470</v>
      </c>
      <c r="C25">
        <v>0</v>
      </c>
      <c r="D25">
        <v>0</v>
      </c>
      <c r="E25">
        <v>0</v>
      </c>
      <c r="F25">
        <v>0</v>
      </c>
      <c r="G25">
        <v>0</v>
      </c>
    </row>
    <row r="26" spans="1:7" x14ac:dyDescent="0.25">
      <c r="A26" t="s">
        <v>230</v>
      </c>
      <c r="B26" t="s">
        <v>229</v>
      </c>
      <c r="C26" s="1">
        <v>46000000</v>
      </c>
      <c r="D26">
        <v>0</v>
      </c>
      <c r="E26">
        <v>0</v>
      </c>
      <c r="F26" s="1">
        <v>46000000</v>
      </c>
      <c r="G26" s="1">
        <v>4744120</v>
      </c>
    </row>
    <row r="27" spans="1:7" x14ac:dyDescent="0.25">
      <c r="A27" t="s">
        <v>228</v>
      </c>
      <c r="B27" t="s">
        <v>227</v>
      </c>
      <c r="C27" s="1">
        <v>9000000</v>
      </c>
      <c r="D27" s="1">
        <v>1800000</v>
      </c>
      <c r="E27">
        <v>0</v>
      </c>
      <c r="F27" s="1">
        <v>10800000</v>
      </c>
      <c r="G27" s="1">
        <v>815900.9</v>
      </c>
    </row>
    <row r="28" spans="1:7" x14ac:dyDescent="0.25">
      <c r="A28" t="s">
        <v>226</v>
      </c>
      <c r="B28" t="s">
        <v>225</v>
      </c>
      <c r="C28" s="1">
        <v>405200000</v>
      </c>
      <c r="D28" s="1">
        <v>137000000</v>
      </c>
      <c r="E28" s="1">
        <v>53525346.100000001</v>
      </c>
      <c r="F28" s="1">
        <v>488674653.89999998</v>
      </c>
      <c r="G28" s="1">
        <v>359352840</v>
      </c>
    </row>
    <row r="29" spans="1:7" x14ac:dyDescent="0.25">
      <c r="A29" t="s">
        <v>224</v>
      </c>
      <c r="B29" t="s">
        <v>223</v>
      </c>
      <c r="C29" s="1">
        <v>104500</v>
      </c>
      <c r="D29">
        <v>0</v>
      </c>
      <c r="E29">
        <v>0</v>
      </c>
      <c r="F29" s="1">
        <v>104500</v>
      </c>
      <c r="G29" s="1">
        <v>33500</v>
      </c>
    </row>
    <row r="30" spans="1:7" x14ac:dyDescent="0.25">
      <c r="A30" t="s">
        <v>222</v>
      </c>
      <c r="B30" t="s">
        <v>538</v>
      </c>
      <c r="C30" s="1">
        <v>79000000</v>
      </c>
      <c r="D30" s="1">
        <v>32200000</v>
      </c>
      <c r="E30">
        <v>0</v>
      </c>
      <c r="F30" s="1">
        <v>111200000</v>
      </c>
      <c r="G30" s="1">
        <v>82384208.120000005</v>
      </c>
    </row>
    <row r="31" spans="1:7" x14ac:dyDescent="0.25">
      <c r="A31" t="s">
        <v>220</v>
      </c>
      <c r="B31" t="s">
        <v>219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1:7" x14ac:dyDescent="0.25">
      <c r="A32" t="s">
        <v>218</v>
      </c>
      <c r="B32" t="s">
        <v>217</v>
      </c>
      <c r="C32" s="1">
        <v>55765000</v>
      </c>
      <c r="D32" s="1">
        <v>21707000</v>
      </c>
      <c r="E32" s="1">
        <v>7115000</v>
      </c>
      <c r="F32" s="1">
        <v>70357000</v>
      </c>
      <c r="G32" s="1">
        <v>29629331</v>
      </c>
    </row>
    <row r="33" spans="1:8" x14ac:dyDescent="0.25">
      <c r="A33" t="s">
        <v>216</v>
      </c>
      <c r="B33" t="s">
        <v>215</v>
      </c>
      <c r="C33" s="1">
        <v>35050000</v>
      </c>
      <c r="D33" s="1">
        <v>11308000</v>
      </c>
      <c r="E33" s="1">
        <v>2700000</v>
      </c>
      <c r="F33" s="1">
        <v>42658000</v>
      </c>
      <c r="G33" s="1">
        <v>17215189</v>
      </c>
    </row>
    <row r="34" spans="1:8" x14ac:dyDescent="0.25">
      <c r="A34" t="s">
        <v>214</v>
      </c>
      <c r="B34" t="s">
        <v>213</v>
      </c>
      <c r="C34" s="1">
        <v>35116643</v>
      </c>
      <c r="D34" s="1">
        <v>1000000</v>
      </c>
      <c r="E34" s="1">
        <v>6055002.5</v>
      </c>
      <c r="F34" s="1">
        <v>29061640.5</v>
      </c>
      <c r="G34" s="1">
        <v>13135416.48</v>
      </c>
    </row>
    <row r="35" spans="1:8" x14ac:dyDescent="0.25">
      <c r="A35" t="s">
        <v>212</v>
      </c>
      <c r="B35" t="s">
        <v>211</v>
      </c>
      <c r="C35" s="1">
        <v>12330000</v>
      </c>
      <c r="D35">
        <v>0</v>
      </c>
      <c r="E35" s="1">
        <v>12000000</v>
      </c>
      <c r="F35" s="1">
        <v>330000</v>
      </c>
      <c r="G35">
        <v>0</v>
      </c>
    </row>
    <row r="36" spans="1:8" x14ac:dyDescent="0.25">
      <c r="A36" t="s">
        <v>210</v>
      </c>
      <c r="B36" t="s">
        <v>209</v>
      </c>
      <c r="C36" s="1">
        <v>385922200</v>
      </c>
      <c r="D36" s="1">
        <v>68415671.400000006</v>
      </c>
      <c r="E36">
        <v>0</v>
      </c>
      <c r="F36" s="1">
        <v>454337871.39999998</v>
      </c>
      <c r="G36" s="1">
        <v>383040458.83999997</v>
      </c>
    </row>
    <row r="37" spans="1:8" x14ac:dyDescent="0.25">
      <c r="A37" t="s">
        <v>208</v>
      </c>
      <c r="B37" t="s">
        <v>519</v>
      </c>
      <c r="C37" s="1">
        <v>10200000</v>
      </c>
      <c r="D37" s="1">
        <v>4892000</v>
      </c>
      <c r="E37">
        <v>0</v>
      </c>
      <c r="F37" s="1">
        <v>15092000</v>
      </c>
      <c r="G37" s="1">
        <v>655382.11</v>
      </c>
    </row>
    <row r="38" spans="1:8" x14ac:dyDescent="0.25">
      <c r="A38" t="s">
        <v>206</v>
      </c>
      <c r="B38" t="s">
        <v>520</v>
      </c>
      <c r="C38" s="1">
        <v>7550000</v>
      </c>
      <c r="D38" s="1">
        <v>13200000</v>
      </c>
      <c r="E38">
        <v>0</v>
      </c>
      <c r="F38" s="1">
        <v>20750000</v>
      </c>
      <c r="G38" s="1">
        <v>3901070</v>
      </c>
    </row>
    <row r="39" spans="1:8" x14ac:dyDescent="0.25">
      <c r="A39" t="s">
        <v>204</v>
      </c>
      <c r="B39" t="s">
        <v>203</v>
      </c>
      <c r="C39" s="1">
        <v>66050000</v>
      </c>
      <c r="D39" s="1">
        <v>33241535.460000001</v>
      </c>
      <c r="E39" s="1">
        <v>35000000</v>
      </c>
      <c r="F39" s="1">
        <v>64291535.460000001</v>
      </c>
      <c r="G39" s="1">
        <v>11441475.85</v>
      </c>
    </row>
    <row r="40" spans="1:8" x14ac:dyDescent="0.25">
      <c r="A40" t="s">
        <v>202</v>
      </c>
      <c r="B40" t="s">
        <v>521</v>
      </c>
      <c r="C40" s="1">
        <v>324500000</v>
      </c>
      <c r="D40" s="1">
        <v>1176686986.1700001</v>
      </c>
      <c r="E40" s="1">
        <v>151470000</v>
      </c>
      <c r="F40" s="1">
        <v>906716986.16999996</v>
      </c>
      <c r="G40" s="1">
        <v>179186745.41</v>
      </c>
    </row>
    <row r="41" spans="1:8" x14ac:dyDescent="0.25">
      <c r="A41" t="s">
        <v>200</v>
      </c>
      <c r="B41" t="s">
        <v>199</v>
      </c>
      <c r="C41" s="1">
        <v>136100000</v>
      </c>
      <c r="D41" s="1">
        <v>31383119.010000002</v>
      </c>
      <c r="E41" s="1">
        <v>1818400</v>
      </c>
      <c r="F41" s="1">
        <v>165664719.00999999</v>
      </c>
      <c r="G41" s="1">
        <v>55867207.479999997</v>
      </c>
    </row>
    <row r="42" spans="1:8" x14ac:dyDescent="0.25">
      <c r="A42" t="s">
        <v>198</v>
      </c>
      <c r="B42" t="s">
        <v>522</v>
      </c>
      <c r="C42" s="1">
        <v>5100000</v>
      </c>
      <c r="D42" s="1">
        <v>79932000</v>
      </c>
      <c r="E42">
        <v>0</v>
      </c>
      <c r="F42" s="1">
        <v>85032000</v>
      </c>
      <c r="G42" s="1">
        <v>2900000</v>
      </c>
    </row>
    <row r="43" spans="1:8" x14ac:dyDescent="0.25">
      <c r="A43" t="s">
        <v>196</v>
      </c>
      <c r="B43" t="s">
        <v>195</v>
      </c>
      <c r="C43" s="1">
        <v>545606342.94000006</v>
      </c>
      <c r="D43" s="1">
        <v>279997863.83999997</v>
      </c>
      <c r="E43" s="1">
        <v>29130000</v>
      </c>
      <c r="F43" s="1">
        <v>674974206.77999997</v>
      </c>
      <c r="G43" s="1">
        <v>226770346.03</v>
      </c>
    </row>
    <row r="44" spans="1:8" x14ac:dyDescent="0.25">
      <c r="A44" t="s">
        <v>194</v>
      </c>
      <c r="B44" t="s">
        <v>193</v>
      </c>
      <c r="C44" s="1">
        <v>4467696725.9899998</v>
      </c>
      <c r="D44" s="1">
        <v>1685746402.47</v>
      </c>
      <c r="E44" s="1">
        <v>262371000</v>
      </c>
      <c r="F44" s="1">
        <v>5307620419.3299999</v>
      </c>
      <c r="G44" s="1">
        <v>2373246258.98</v>
      </c>
      <c r="H44" t="s">
        <v>543</v>
      </c>
    </row>
    <row r="45" spans="1:8" x14ac:dyDescent="0.25">
      <c r="A45" t="s">
        <v>192</v>
      </c>
      <c r="B45" t="s">
        <v>191</v>
      </c>
      <c r="C45" s="1">
        <v>2200000</v>
      </c>
      <c r="D45">
        <v>0</v>
      </c>
      <c r="E45" s="1">
        <v>1000000</v>
      </c>
      <c r="F45" s="1">
        <v>1200000</v>
      </c>
      <c r="G45">
        <v>0</v>
      </c>
    </row>
    <row r="46" spans="1:8" x14ac:dyDescent="0.25">
      <c r="A46" t="s">
        <v>190</v>
      </c>
      <c r="B46" t="s">
        <v>189</v>
      </c>
      <c r="C46" s="1">
        <v>13930000</v>
      </c>
      <c r="D46">
        <v>0</v>
      </c>
      <c r="E46" s="1">
        <v>1000000</v>
      </c>
      <c r="F46" s="1">
        <v>12930000</v>
      </c>
      <c r="G46" s="1">
        <v>4799125</v>
      </c>
    </row>
    <row r="47" spans="1:8" x14ac:dyDescent="0.25">
      <c r="A47" t="s">
        <v>188</v>
      </c>
      <c r="B47" t="s">
        <v>187</v>
      </c>
      <c r="C47">
        <v>0</v>
      </c>
      <c r="D47">
        <v>0</v>
      </c>
      <c r="E47">
        <v>0</v>
      </c>
      <c r="F47">
        <v>0</v>
      </c>
      <c r="G47">
        <v>0</v>
      </c>
    </row>
    <row r="48" spans="1:8" x14ac:dyDescent="0.25">
      <c r="A48" t="s">
        <v>186</v>
      </c>
      <c r="B48" t="s">
        <v>185</v>
      </c>
      <c r="C48">
        <v>0</v>
      </c>
      <c r="D48">
        <v>0</v>
      </c>
      <c r="E48">
        <v>0</v>
      </c>
      <c r="F48">
        <v>0</v>
      </c>
      <c r="G48">
        <v>0</v>
      </c>
    </row>
    <row r="49" spans="1:7" x14ac:dyDescent="0.25">
      <c r="A49" t="s">
        <v>184</v>
      </c>
      <c r="B49" t="s">
        <v>122</v>
      </c>
      <c r="C49" s="1">
        <v>342872542.52999997</v>
      </c>
      <c r="D49" s="1">
        <v>1293505.3</v>
      </c>
      <c r="E49" s="1">
        <v>9000000</v>
      </c>
      <c r="F49" s="1">
        <v>335166047.82999998</v>
      </c>
      <c r="G49" s="1">
        <v>244138802</v>
      </c>
    </row>
    <row r="50" spans="1:7" x14ac:dyDescent="0.25">
      <c r="A50" t="s">
        <v>183</v>
      </c>
      <c r="B50" t="s">
        <v>182</v>
      </c>
      <c r="C50" s="1">
        <v>118203652.84999999</v>
      </c>
      <c r="D50" s="1">
        <v>37127385</v>
      </c>
      <c r="E50" s="1">
        <v>23000000</v>
      </c>
      <c r="F50" s="1">
        <v>132331037.84999999</v>
      </c>
      <c r="G50" s="1">
        <v>23669733.030000001</v>
      </c>
    </row>
    <row r="51" spans="1:7" x14ac:dyDescent="0.25">
      <c r="A51" t="s">
        <v>181</v>
      </c>
      <c r="B51" t="s">
        <v>180</v>
      </c>
      <c r="C51" s="1">
        <v>8700000</v>
      </c>
      <c r="D51" s="1">
        <v>17200000</v>
      </c>
      <c r="E51" s="1">
        <v>7000000</v>
      </c>
      <c r="F51" s="1">
        <v>18900000</v>
      </c>
      <c r="G51" s="1">
        <v>652730</v>
      </c>
    </row>
    <row r="52" spans="1:7" x14ac:dyDescent="0.25">
      <c r="A52" t="s">
        <v>179</v>
      </c>
      <c r="B52" t="s">
        <v>178</v>
      </c>
      <c r="C52" s="1">
        <v>10000000</v>
      </c>
      <c r="D52">
        <v>0</v>
      </c>
      <c r="E52">
        <v>0</v>
      </c>
      <c r="F52" s="1">
        <v>10000000</v>
      </c>
      <c r="G52" s="1">
        <v>8260300.6799999997</v>
      </c>
    </row>
    <row r="53" spans="1:7" x14ac:dyDescent="0.25">
      <c r="A53" t="s">
        <v>177</v>
      </c>
      <c r="B53" t="s">
        <v>176</v>
      </c>
      <c r="C53" s="1">
        <v>44850800</v>
      </c>
      <c r="D53" s="1">
        <v>56052295.060000002</v>
      </c>
      <c r="E53" s="1">
        <v>9090800</v>
      </c>
      <c r="F53" s="1">
        <v>91812295.060000002</v>
      </c>
      <c r="G53" s="1">
        <v>45756294.329999998</v>
      </c>
    </row>
    <row r="54" spans="1:7" x14ac:dyDescent="0.25">
      <c r="A54" t="s">
        <v>493</v>
      </c>
      <c r="B54" t="s">
        <v>494</v>
      </c>
      <c r="C54">
        <v>0</v>
      </c>
      <c r="D54">
        <v>0</v>
      </c>
      <c r="E54">
        <v>0</v>
      </c>
      <c r="F54">
        <v>0</v>
      </c>
      <c r="G54">
        <v>0</v>
      </c>
    </row>
    <row r="55" spans="1:7" x14ac:dyDescent="0.25">
      <c r="A55" t="s">
        <v>175</v>
      </c>
      <c r="B55" t="s">
        <v>174</v>
      </c>
      <c r="C55" s="1">
        <v>100000</v>
      </c>
      <c r="D55">
        <v>0</v>
      </c>
      <c r="E55">
        <v>0</v>
      </c>
      <c r="F55" s="1">
        <v>100000</v>
      </c>
      <c r="G55">
        <v>0</v>
      </c>
    </row>
    <row r="56" spans="1:7" x14ac:dyDescent="0.25">
      <c r="A56" t="s">
        <v>173</v>
      </c>
      <c r="B56" t="s">
        <v>164</v>
      </c>
      <c r="C56" s="1">
        <v>172820000</v>
      </c>
      <c r="D56" s="1">
        <v>33961338</v>
      </c>
      <c r="E56" s="1">
        <v>72700000</v>
      </c>
      <c r="F56" s="1">
        <v>134081338</v>
      </c>
      <c r="G56" s="1">
        <v>17115035.25</v>
      </c>
    </row>
    <row r="57" spans="1:7" x14ac:dyDescent="0.25">
      <c r="A57" t="s">
        <v>172</v>
      </c>
      <c r="B57" t="s">
        <v>171</v>
      </c>
      <c r="C57" s="1">
        <v>112354274.38</v>
      </c>
      <c r="D57" s="1">
        <v>32209495.870000001</v>
      </c>
      <c r="E57" s="1">
        <v>1100000</v>
      </c>
      <c r="F57" s="1">
        <v>143463770.25</v>
      </c>
      <c r="G57" s="1">
        <v>33906877.700000003</v>
      </c>
    </row>
    <row r="58" spans="1:7" x14ac:dyDescent="0.25">
      <c r="A58" t="s">
        <v>170</v>
      </c>
      <c r="B58" t="s">
        <v>471</v>
      </c>
      <c r="C58" s="1">
        <v>2685000</v>
      </c>
      <c r="D58" s="1">
        <v>500000</v>
      </c>
      <c r="E58">
        <v>0</v>
      </c>
      <c r="F58" s="1">
        <v>3185000</v>
      </c>
      <c r="G58" s="1">
        <v>15000</v>
      </c>
    </row>
    <row r="59" spans="1:7" x14ac:dyDescent="0.25">
      <c r="A59" t="s">
        <v>169</v>
      </c>
      <c r="B59" t="s">
        <v>168</v>
      </c>
      <c r="C59" s="1">
        <v>30815000</v>
      </c>
      <c r="D59" s="1">
        <v>8270694.7599999998</v>
      </c>
      <c r="E59" s="1">
        <v>1500000</v>
      </c>
      <c r="F59" s="1">
        <v>37585694.759999998</v>
      </c>
      <c r="G59" s="1">
        <v>9418680.7699999996</v>
      </c>
    </row>
    <row r="60" spans="1:7" x14ac:dyDescent="0.25">
      <c r="A60" t="s">
        <v>167</v>
      </c>
      <c r="B60" t="s">
        <v>164</v>
      </c>
      <c r="C60" s="1">
        <v>77356000</v>
      </c>
      <c r="D60" s="1">
        <v>64043585.399999999</v>
      </c>
      <c r="E60">
        <v>0</v>
      </c>
      <c r="F60" s="1">
        <v>141399585.40000001</v>
      </c>
      <c r="G60" s="1">
        <v>17559377.309999999</v>
      </c>
    </row>
    <row r="61" spans="1:7" x14ac:dyDescent="0.25">
      <c r="A61" t="s">
        <v>165</v>
      </c>
      <c r="B61" t="s">
        <v>164</v>
      </c>
      <c r="C61" s="1">
        <v>3620000</v>
      </c>
      <c r="D61">
        <v>0</v>
      </c>
      <c r="E61">
        <v>0</v>
      </c>
      <c r="F61" s="1">
        <v>3620000</v>
      </c>
      <c r="G61" s="1">
        <v>192500</v>
      </c>
    </row>
    <row r="62" spans="1:7" x14ac:dyDescent="0.25">
      <c r="A62" t="s">
        <v>163</v>
      </c>
      <c r="B62" t="s">
        <v>162</v>
      </c>
      <c r="C62">
        <v>0</v>
      </c>
      <c r="D62">
        <v>0</v>
      </c>
      <c r="E62">
        <v>0</v>
      </c>
      <c r="F62">
        <v>0</v>
      </c>
      <c r="G62">
        <v>0</v>
      </c>
    </row>
    <row r="63" spans="1:7" x14ac:dyDescent="0.25">
      <c r="A63" t="s">
        <v>161</v>
      </c>
      <c r="B63" t="s">
        <v>160</v>
      </c>
      <c r="C63" s="1">
        <v>73000000</v>
      </c>
      <c r="D63">
        <v>0</v>
      </c>
      <c r="E63">
        <v>0</v>
      </c>
      <c r="F63" s="1">
        <v>73000000</v>
      </c>
      <c r="G63" s="1">
        <v>13915013.210000001</v>
      </c>
    </row>
    <row r="64" spans="1:7" x14ac:dyDescent="0.25">
      <c r="A64" t="s">
        <v>159</v>
      </c>
      <c r="B64" t="s">
        <v>158</v>
      </c>
      <c r="C64">
        <v>0</v>
      </c>
      <c r="D64">
        <v>0</v>
      </c>
      <c r="E64">
        <v>0</v>
      </c>
      <c r="F64">
        <v>0</v>
      </c>
      <c r="G64">
        <v>0</v>
      </c>
    </row>
    <row r="65" spans="1:7" x14ac:dyDescent="0.25">
      <c r="A65" t="s">
        <v>157</v>
      </c>
      <c r="B65" t="s">
        <v>156</v>
      </c>
      <c r="C65" s="1">
        <v>2650000</v>
      </c>
      <c r="D65" s="1">
        <v>5200000</v>
      </c>
      <c r="E65">
        <v>0</v>
      </c>
      <c r="F65" s="1">
        <v>7850000</v>
      </c>
      <c r="G65" s="1">
        <v>4054131.65</v>
      </c>
    </row>
    <row r="66" spans="1:7" x14ac:dyDescent="0.25">
      <c r="A66" t="s">
        <v>155</v>
      </c>
      <c r="B66" t="s">
        <v>154</v>
      </c>
      <c r="C66">
        <v>0</v>
      </c>
      <c r="D66" s="1">
        <v>500000</v>
      </c>
      <c r="E66">
        <v>0</v>
      </c>
      <c r="F66" s="1">
        <v>500000</v>
      </c>
      <c r="G66" s="1">
        <v>278956.68</v>
      </c>
    </row>
    <row r="67" spans="1:7" x14ac:dyDescent="0.25">
      <c r="A67" t="s">
        <v>153</v>
      </c>
      <c r="B67" t="s">
        <v>152</v>
      </c>
      <c r="C67" s="1">
        <v>141020000</v>
      </c>
      <c r="D67" s="1">
        <v>9840563.9900000002</v>
      </c>
      <c r="E67" s="1">
        <v>359273.6</v>
      </c>
      <c r="F67" s="1">
        <v>150001290.38999999</v>
      </c>
      <c r="G67" s="1">
        <v>90931391.549999997</v>
      </c>
    </row>
    <row r="68" spans="1:7" x14ac:dyDescent="0.25">
      <c r="A68" t="s">
        <v>151</v>
      </c>
      <c r="B68" t="s">
        <v>150</v>
      </c>
      <c r="C68" s="1">
        <v>14248703.58</v>
      </c>
      <c r="D68" s="1">
        <v>7776438.9000000004</v>
      </c>
      <c r="E68" s="1">
        <v>1600000</v>
      </c>
      <c r="F68" s="1">
        <v>20425142.48</v>
      </c>
      <c r="G68" s="1">
        <v>6675723.8799999999</v>
      </c>
    </row>
    <row r="69" spans="1:7" x14ac:dyDescent="0.25">
      <c r="A69" t="s">
        <v>149</v>
      </c>
      <c r="B69" t="s">
        <v>148</v>
      </c>
      <c r="C69" s="1">
        <v>44723686.450000003</v>
      </c>
      <c r="D69" s="1">
        <v>12421403.48</v>
      </c>
      <c r="E69" s="1">
        <v>500000</v>
      </c>
      <c r="F69" s="1">
        <v>56645089.93</v>
      </c>
      <c r="G69" s="1">
        <v>19667733.98</v>
      </c>
    </row>
    <row r="70" spans="1:7" x14ac:dyDescent="0.25">
      <c r="A70" t="s">
        <v>147</v>
      </c>
      <c r="B70" t="s">
        <v>146</v>
      </c>
      <c r="C70" s="1">
        <v>44630000</v>
      </c>
      <c r="D70" s="1">
        <v>9506092.6999999993</v>
      </c>
      <c r="E70" s="1">
        <v>4650000</v>
      </c>
      <c r="F70" s="1">
        <v>49486092.700000003</v>
      </c>
      <c r="G70" s="1">
        <v>29926233.68</v>
      </c>
    </row>
    <row r="71" spans="1:7" x14ac:dyDescent="0.25">
      <c r="A71" t="s">
        <v>145</v>
      </c>
      <c r="B71" t="s">
        <v>144</v>
      </c>
      <c r="C71" s="1">
        <v>10000000</v>
      </c>
      <c r="D71" s="1">
        <v>10000000</v>
      </c>
      <c r="E71">
        <v>0</v>
      </c>
      <c r="F71" s="1">
        <v>20000000</v>
      </c>
      <c r="G71" s="1">
        <v>12400720</v>
      </c>
    </row>
    <row r="72" spans="1:7" x14ac:dyDescent="0.25">
      <c r="A72" t="s">
        <v>143</v>
      </c>
      <c r="B72" t="s">
        <v>142</v>
      </c>
      <c r="C72" s="1">
        <v>1800000</v>
      </c>
      <c r="D72" s="1">
        <v>4000000</v>
      </c>
      <c r="E72" s="1">
        <v>5390070.6200000001</v>
      </c>
      <c r="F72" s="1">
        <v>-3590070.62</v>
      </c>
      <c r="G72" s="1">
        <v>209929.38</v>
      </c>
    </row>
    <row r="73" spans="1:7" x14ac:dyDescent="0.25">
      <c r="A73" t="s">
        <v>141</v>
      </c>
      <c r="B73" t="s">
        <v>140</v>
      </c>
      <c r="C73" s="1">
        <v>110570000</v>
      </c>
      <c r="D73" s="1">
        <v>61967928.380000003</v>
      </c>
      <c r="E73" s="1">
        <v>12000000</v>
      </c>
      <c r="F73" s="1">
        <v>160537928.38</v>
      </c>
      <c r="G73" s="1">
        <v>46311075.020000003</v>
      </c>
    </row>
    <row r="74" spans="1:7" x14ac:dyDescent="0.25">
      <c r="A74" t="s">
        <v>139</v>
      </c>
      <c r="B74" t="s">
        <v>138</v>
      </c>
      <c r="C74" s="1">
        <v>422040000</v>
      </c>
      <c r="D74" s="1">
        <v>346489302.44999999</v>
      </c>
      <c r="E74" s="1">
        <v>2000000</v>
      </c>
      <c r="F74" s="1">
        <v>766529302.45000005</v>
      </c>
      <c r="G74" s="1">
        <v>233863265.38999999</v>
      </c>
    </row>
    <row r="75" spans="1:7" x14ac:dyDescent="0.25">
      <c r="A75" t="s">
        <v>137</v>
      </c>
      <c r="B75" t="s">
        <v>136</v>
      </c>
      <c r="C75" s="1">
        <v>22250000</v>
      </c>
      <c r="D75" s="1">
        <v>4574453.2699999996</v>
      </c>
      <c r="E75">
        <v>0</v>
      </c>
      <c r="F75" s="1">
        <v>26824453.27</v>
      </c>
      <c r="G75" s="1">
        <v>3695293.64</v>
      </c>
    </row>
    <row r="76" spans="1:7" x14ac:dyDescent="0.25">
      <c r="A76" t="s">
        <v>135</v>
      </c>
      <c r="B76" t="s">
        <v>134</v>
      </c>
      <c r="C76" s="1">
        <v>14597500</v>
      </c>
      <c r="D76" s="1">
        <v>25209604.25</v>
      </c>
      <c r="E76">
        <v>0</v>
      </c>
      <c r="F76" s="1">
        <v>39807104.25</v>
      </c>
      <c r="G76" s="1">
        <v>3221884.26</v>
      </c>
    </row>
    <row r="77" spans="1:7" x14ac:dyDescent="0.25">
      <c r="A77" t="s">
        <v>133</v>
      </c>
      <c r="B77" t="s">
        <v>132</v>
      </c>
      <c r="C77" s="1">
        <v>995000</v>
      </c>
      <c r="D77" s="1">
        <v>2400000</v>
      </c>
      <c r="E77">
        <v>0</v>
      </c>
      <c r="F77" s="1">
        <v>3395000</v>
      </c>
      <c r="G77" s="1">
        <v>2016300</v>
      </c>
    </row>
    <row r="78" spans="1:7" x14ac:dyDescent="0.25">
      <c r="A78" t="s">
        <v>131</v>
      </c>
      <c r="B78" t="s">
        <v>130</v>
      </c>
      <c r="C78" s="1">
        <v>81160000</v>
      </c>
      <c r="D78" s="1">
        <v>65200000</v>
      </c>
      <c r="E78" s="1">
        <v>2000000</v>
      </c>
      <c r="F78" s="1">
        <v>144360000</v>
      </c>
      <c r="G78" s="1">
        <v>52841134.689999998</v>
      </c>
    </row>
    <row r="79" spans="1:7" x14ac:dyDescent="0.25">
      <c r="A79" t="s">
        <v>129</v>
      </c>
      <c r="B79" t="s">
        <v>128</v>
      </c>
      <c r="C79" s="1">
        <v>7090000</v>
      </c>
      <c r="D79" s="1">
        <v>6156647.7999999998</v>
      </c>
      <c r="E79">
        <v>0</v>
      </c>
      <c r="F79" s="1">
        <v>13246647.800000001</v>
      </c>
      <c r="G79" s="1">
        <v>2243848.2799999998</v>
      </c>
    </row>
    <row r="80" spans="1:7" x14ac:dyDescent="0.25">
      <c r="A80" t="s">
        <v>127</v>
      </c>
      <c r="B80" t="s">
        <v>126</v>
      </c>
      <c r="C80" s="1">
        <v>22830300</v>
      </c>
      <c r="D80" s="1">
        <v>15764384.039999999</v>
      </c>
      <c r="E80">
        <v>0</v>
      </c>
      <c r="F80" s="1">
        <v>37544684.039999999</v>
      </c>
      <c r="G80" s="1">
        <v>6986399.9900000002</v>
      </c>
    </row>
    <row r="81" spans="1:7" x14ac:dyDescent="0.25">
      <c r="A81" t="s">
        <v>125</v>
      </c>
      <c r="B81" t="s">
        <v>124</v>
      </c>
      <c r="C81" s="1">
        <v>95049000</v>
      </c>
      <c r="D81" s="1">
        <v>24355614.52</v>
      </c>
      <c r="E81" s="1">
        <v>36660000</v>
      </c>
      <c r="F81" s="1">
        <v>66744614.520000003</v>
      </c>
      <c r="G81" s="1">
        <v>21909588.350000001</v>
      </c>
    </row>
    <row r="82" spans="1:7" x14ac:dyDescent="0.25">
      <c r="A82" t="s">
        <v>123</v>
      </c>
      <c r="B82" t="s">
        <v>122</v>
      </c>
      <c r="C82">
        <v>0</v>
      </c>
      <c r="D82">
        <v>0</v>
      </c>
      <c r="E82">
        <v>0</v>
      </c>
      <c r="F82">
        <v>0</v>
      </c>
      <c r="G82">
        <v>0</v>
      </c>
    </row>
    <row r="83" spans="1:7" x14ac:dyDescent="0.25">
      <c r="A83" t="s">
        <v>121</v>
      </c>
      <c r="B83" t="s">
        <v>120</v>
      </c>
      <c r="C83" s="1">
        <v>25174640.300000001</v>
      </c>
      <c r="D83" s="1">
        <v>2015756.11</v>
      </c>
      <c r="E83" s="1">
        <v>236273</v>
      </c>
      <c r="F83" s="1">
        <v>26629354.41</v>
      </c>
      <c r="G83" s="1">
        <v>6064312.5499999998</v>
      </c>
    </row>
    <row r="84" spans="1:7" x14ac:dyDescent="0.25">
      <c r="A84" t="s">
        <v>119</v>
      </c>
      <c r="B84" t="s">
        <v>118</v>
      </c>
      <c r="C84" s="1">
        <v>198000</v>
      </c>
      <c r="D84" s="1">
        <v>15569696.16</v>
      </c>
      <c r="E84" s="1">
        <v>2498000</v>
      </c>
      <c r="F84" s="1">
        <v>4969696.16</v>
      </c>
      <c r="G84" s="1">
        <v>1539720.36</v>
      </c>
    </row>
    <row r="85" spans="1:7" x14ac:dyDescent="0.25">
      <c r="A85" t="s">
        <v>117</v>
      </c>
      <c r="B85" t="s">
        <v>116</v>
      </c>
      <c r="C85" s="1">
        <v>31461167.949999999</v>
      </c>
      <c r="D85" s="1">
        <v>25244104.16</v>
      </c>
      <c r="E85" s="1">
        <v>1532000</v>
      </c>
      <c r="F85" s="1">
        <v>54973272.109999999</v>
      </c>
      <c r="G85" s="1">
        <v>14455138.85</v>
      </c>
    </row>
    <row r="86" spans="1:7" x14ac:dyDescent="0.25">
      <c r="A86" t="s">
        <v>115</v>
      </c>
      <c r="B86" t="s">
        <v>114</v>
      </c>
      <c r="C86" s="1">
        <v>12280000</v>
      </c>
      <c r="D86" s="1">
        <v>25105000</v>
      </c>
      <c r="E86" s="1">
        <v>11672000</v>
      </c>
      <c r="F86" s="1">
        <v>22813000</v>
      </c>
      <c r="G86" s="1">
        <v>993653.59</v>
      </c>
    </row>
    <row r="87" spans="1:7" x14ac:dyDescent="0.25">
      <c r="A87" t="s">
        <v>113</v>
      </c>
      <c r="B87" t="s">
        <v>112</v>
      </c>
      <c r="C87" s="1">
        <v>33471487.140000001</v>
      </c>
      <c r="D87" s="1">
        <v>10560980.76</v>
      </c>
      <c r="E87" s="1">
        <v>11000000</v>
      </c>
      <c r="F87" s="1">
        <v>32832467.899999999</v>
      </c>
      <c r="G87" s="1">
        <v>8715677.1099999994</v>
      </c>
    </row>
    <row r="88" spans="1:7" x14ac:dyDescent="0.25">
      <c r="A88" t="s">
        <v>111</v>
      </c>
      <c r="B88" t="s">
        <v>110</v>
      </c>
      <c r="C88" s="1">
        <v>55786400</v>
      </c>
      <c r="D88" s="1">
        <v>57017773.340000004</v>
      </c>
      <c r="E88" s="1">
        <v>14543883.5</v>
      </c>
      <c r="F88" s="1">
        <v>60960289.840000004</v>
      </c>
      <c r="G88" s="1">
        <v>40067994.369999997</v>
      </c>
    </row>
    <row r="89" spans="1:7" x14ac:dyDescent="0.25">
      <c r="A89" t="s">
        <v>109</v>
      </c>
      <c r="B89" t="s">
        <v>108</v>
      </c>
      <c r="C89" s="1">
        <v>2410000</v>
      </c>
      <c r="D89" s="1">
        <v>20100000</v>
      </c>
      <c r="E89" s="1">
        <v>20000000</v>
      </c>
      <c r="F89" s="1">
        <v>-17490000</v>
      </c>
      <c r="G89">
        <v>0</v>
      </c>
    </row>
    <row r="90" spans="1:7" x14ac:dyDescent="0.25">
      <c r="A90" t="s">
        <v>107</v>
      </c>
      <c r="B90" t="s">
        <v>106</v>
      </c>
      <c r="C90" s="1">
        <v>1986689</v>
      </c>
      <c r="D90" s="1">
        <v>5987875</v>
      </c>
      <c r="E90" s="1">
        <v>3437875</v>
      </c>
      <c r="F90" s="1">
        <v>1536689</v>
      </c>
      <c r="G90" s="1">
        <v>2251884.9500000002</v>
      </c>
    </row>
    <row r="91" spans="1:7" x14ac:dyDescent="0.25">
      <c r="A91" t="s">
        <v>105</v>
      </c>
      <c r="B91" t="s">
        <v>104</v>
      </c>
      <c r="C91">
        <v>0</v>
      </c>
      <c r="D91">
        <v>0</v>
      </c>
      <c r="E91">
        <v>0</v>
      </c>
      <c r="F91">
        <v>0</v>
      </c>
      <c r="G91">
        <v>0</v>
      </c>
    </row>
    <row r="92" spans="1:7" x14ac:dyDescent="0.25">
      <c r="A92" t="s">
        <v>103</v>
      </c>
      <c r="B92" t="s">
        <v>102</v>
      </c>
      <c r="C92" s="1">
        <v>392349547.18000001</v>
      </c>
      <c r="D92">
        <v>0</v>
      </c>
      <c r="E92" s="1">
        <v>32000000</v>
      </c>
      <c r="F92" s="1">
        <v>360349547.18000001</v>
      </c>
      <c r="G92" s="1">
        <v>269730578.92000002</v>
      </c>
    </row>
    <row r="93" spans="1:7" x14ac:dyDescent="0.25">
      <c r="A93" t="s">
        <v>100</v>
      </c>
      <c r="B93" t="s">
        <v>75</v>
      </c>
      <c r="C93" s="1">
        <v>64071706.509999998</v>
      </c>
      <c r="D93" s="1">
        <v>146091626.13999999</v>
      </c>
      <c r="E93" s="1">
        <v>68000</v>
      </c>
      <c r="F93" s="1">
        <v>155903706.50999999</v>
      </c>
      <c r="G93" s="1">
        <v>32294532.219999999</v>
      </c>
    </row>
    <row r="94" spans="1:7" x14ac:dyDescent="0.25">
      <c r="A94" t="s">
        <v>99</v>
      </c>
      <c r="B94" t="s">
        <v>98</v>
      </c>
      <c r="C94" s="1">
        <v>121866000</v>
      </c>
      <c r="D94" s="1">
        <v>252458688.86000001</v>
      </c>
      <c r="E94">
        <v>0</v>
      </c>
      <c r="F94" s="1">
        <v>245798794.86000001</v>
      </c>
      <c r="G94" s="1">
        <v>138674733</v>
      </c>
    </row>
    <row r="95" spans="1:7" x14ac:dyDescent="0.25">
      <c r="A95" t="s">
        <v>97</v>
      </c>
      <c r="B95" t="s">
        <v>96</v>
      </c>
      <c r="C95" s="1">
        <v>24455791.25</v>
      </c>
      <c r="D95" s="1">
        <v>27488824.02</v>
      </c>
      <c r="E95" s="1">
        <v>14343741.25</v>
      </c>
      <c r="F95" s="1">
        <v>23423874.02</v>
      </c>
      <c r="G95" s="1">
        <v>3865008.54</v>
      </c>
    </row>
    <row r="96" spans="1:7" x14ac:dyDescent="0.25">
      <c r="A96" t="s">
        <v>95</v>
      </c>
      <c r="B96" t="s">
        <v>94</v>
      </c>
      <c r="C96" s="1">
        <v>35360450</v>
      </c>
      <c r="D96" s="1">
        <v>88314416.950000003</v>
      </c>
      <c r="E96" s="1">
        <v>8620000</v>
      </c>
      <c r="F96" s="1">
        <v>90248307.459999993</v>
      </c>
      <c r="G96" s="1">
        <v>13014108</v>
      </c>
    </row>
    <row r="97" spans="1:8" x14ac:dyDescent="0.25">
      <c r="A97" t="s">
        <v>93</v>
      </c>
      <c r="B97" t="s">
        <v>523</v>
      </c>
      <c r="C97" s="1">
        <v>222359003</v>
      </c>
      <c r="D97" s="1">
        <v>308028392.88999999</v>
      </c>
      <c r="E97" s="1">
        <v>34628747.630000003</v>
      </c>
      <c r="F97" s="1">
        <v>322086648.25999999</v>
      </c>
      <c r="G97" s="1">
        <v>152384565.44999999</v>
      </c>
    </row>
    <row r="98" spans="1:8" x14ac:dyDescent="0.25">
      <c r="A98" t="s">
        <v>92</v>
      </c>
      <c r="B98" t="s">
        <v>91</v>
      </c>
      <c r="C98">
        <v>0</v>
      </c>
      <c r="D98" s="1">
        <v>35173876.25</v>
      </c>
      <c r="E98">
        <v>0</v>
      </c>
      <c r="F98" s="1">
        <v>16625976.25</v>
      </c>
      <c r="G98" s="1">
        <v>14343898.65</v>
      </c>
    </row>
    <row r="99" spans="1:8" x14ac:dyDescent="0.25">
      <c r="A99" t="s">
        <v>90</v>
      </c>
      <c r="B99" t="s">
        <v>89</v>
      </c>
      <c r="C99" s="1">
        <v>1750000</v>
      </c>
      <c r="D99" s="1">
        <v>12050000</v>
      </c>
      <c r="E99" s="1">
        <v>14010</v>
      </c>
      <c r="F99" s="1">
        <v>3735990</v>
      </c>
      <c r="G99" s="1">
        <v>1228986</v>
      </c>
    </row>
    <row r="100" spans="1:8" x14ac:dyDescent="0.25">
      <c r="A100" t="s">
        <v>88</v>
      </c>
      <c r="B100" t="s">
        <v>524</v>
      </c>
      <c r="C100" s="1">
        <v>211141400</v>
      </c>
      <c r="D100" s="1">
        <v>268005770.78</v>
      </c>
      <c r="E100" s="1">
        <v>31023148.07</v>
      </c>
      <c r="F100" s="1">
        <v>302832474.63999999</v>
      </c>
      <c r="G100" s="1">
        <v>12742671.689999999</v>
      </c>
    </row>
    <row r="101" spans="1:8" x14ac:dyDescent="0.25">
      <c r="A101" t="s">
        <v>86</v>
      </c>
      <c r="B101" t="s">
        <v>85</v>
      </c>
      <c r="C101" s="1">
        <v>261181305.69</v>
      </c>
      <c r="D101" s="1">
        <v>4400579350.79</v>
      </c>
      <c r="E101" s="1">
        <v>84334396.359999999</v>
      </c>
      <c r="F101" s="1">
        <v>827086741.91999996</v>
      </c>
      <c r="G101" s="1">
        <v>44978198.189999998</v>
      </c>
      <c r="H101" t="s">
        <v>543</v>
      </c>
    </row>
    <row r="102" spans="1:8" x14ac:dyDescent="0.25">
      <c r="A102" t="s">
        <v>84</v>
      </c>
      <c r="B102" t="s">
        <v>83</v>
      </c>
      <c r="C102" s="1">
        <v>2271148015.5999999</v>
      </c>
      <c r="D102" s="1">
        <v>5275280035.04</v>
      </c>
      <c r="E102" s="1">
        <v>31194920.25</v>
      </c>
      <c r="F102" s="1">
        <v>4683726952.25</v>
      </c>
      <c r="G102" s="1">
        <v>1268810676.46</v>
      </c>
    </row>
    <row r="103" spans="1:8" x14ac:dyDescent="0.25">
      <c r="A103" t="s">
        <v>495</v>
      </c>
      <c r="B103" t="s">
        <v>496</v>
      </c>
      <c r="C103" s="1">
        <v>100000</v>
      </c>
      <c r="D103">
        <v>0</v>
      </c>
      <c r="E103">
        <v>0</v>
      </c>
      <c r="F103" s="1">
        <v>100000</v>
      </c>
      <c r="G103">
        <v>0</v>
      </c>
    </row>
    <row r="104" spans="1:8" x14ac:dyDescent="0.25">
      <c r="A104" t="s">
        <v>82</v>
      </c>
      <c r="B104" t="s">
        <v>81</v>
      </c>
      <c r="C104" s="1">
        <v>1129487075.6900001</v>
      </c>
      <c r="D104" s="1">
        <v>8347406931.6400003</v>
      </c>
      <c r="E104" s="1">
        <v>575481837.34000003</v>
      </c>
      <c r="F104" s="1">
        <v>4054944121.1399999</v>
      </c>
      <c r="G104" s="1">
        <v>611845767.87</v>
      </c>
    </row>
    <row r="105" spans="1:8" x14ac:dyDescent="0.25">
      <c r="A105" t="s">
        <v>80</v>
      </c>
      <c r="B105" t="s">
        <v>79</v>
      </c>
      <c r="C105" s="1">
        <v>84326773.650000006</v>
      </c>
      <c r="D105" s="1">
        <v>1427576028.3</v>
      </c>
      <c r="E105" s="1">
        <v>71300000</v>
      </c>
      <c r="F105" s="1">
        <v>777225888.10000002</v>
      </c>
      <c r="G105" s="1">
        <v>262610220.91999999</v>
      </c>
    </row>
    <row r="106" spans="1:8" x14ac:dyDescent="0.25">
      <c r="A106" t="s">
        <v>78</v>
      </c>
      <c r="B106" t="s">
        <v>77</v>
      </c>
      <c r="C106" s="1">
        <v>50000000</v>
      </c>
      <c r="D106" s="1">
        <v>732599000</v>
      </c>
      <c r="E106" s="1">
        <v>275599000</v>
      </c>
      <c r="F106" s="1">
        <v>-163599000</v>
      </c>
      <c r="G106">
        <v>0</v>
      </c>
    </row>
    <row r="107" spans="1:8" x14ac:dyDescent="0.25">
      <c r="A107" t="s">
        <v>497</v>
      </c>
      <c r="B107" t="s">
        <v>498</v>
      </c>
      <c r="C107">
        <v>0</v>
      </c>
      <c r="D107">
        <v>0</v>
      </c>
      <c r="E107">
        <v>0</v>
      </c>
      <c r="F107">
        <v>0</v>
      </c>
      <c r="G107">
        <v>0</v>
      </c>
    </row>
    <row r="108" spans="1:8" x14ac:dyDescent="0.25">
      <c r="A108" t="s">
        <v>499</v>
      </c>
      <c r="B108" t="s">
        <v>500</v>
      </c>
      <c r="C108">
        <v>0</v>
      </c>
      <c r="D108">
        <v>0</v>
      </c>
      <c r="E108">
        <v>0</v>
      </c>
      <c r="F108">
        <v>0</v>
      </c>
      <c r="G108">
        <v>0</v>
      </c>
    </row>
    <row r="109" spans="1:8" x14ac:dyDescent="0.25">
      <c r="A109" t="s">
        <v>501</v>
      </c>
      <c r="B109" t="s">
        <v>500</v>
      </c>
      <c r="C109">
        <v>0</v>
      </c>
      <c r="D109">
        <v>0</v>
      </c>
      <c r="E109">
        <v>0</v>
      </c>
      <c r="F109">
        <v>0</v>
      </c>
      <c r="G109">
        <v>0</v>
      </c>
    </row>
    <row r="110" spans="1:8" x14ac:dyDescent="0.25">
      <c r="A110" t="s">
        <v>76</v>
      </c>
      <c r="B110" t="s">
        <v>75</v>
      </c>
      <c r="C110">
        <v>0</v>
      </c>
      <c r="D110">
        <v>0</v>
      </c>
      <c r="E110">
        <v>0</v>
      </c>
      <c r="F110">
        <v>0</v>
      </c>
      <c r="G110">
        <v>0</v>
      </c>
    </row>
    <row r="111" spans="1:8" x14ac:dyDescent="0.25">
      <c r="A111" t="s">
        <v>74</v>
      </c>
      <c r="B111" t="s">
        <v>73</v>
      </c>
      <c r="C111">
        <v>0</v>
      </c>
      <c r="D111" s="1">
        <v>27041939.440000001</v>
      </c>
      <c r="E111">
        <v>0</v>
      </c>
      <c r="F111">
        <v>0</v>
      </c>
      <c r="G111">
        <v>0</v>
      </c>
    </row>
    <row r="112" spans="1:8" x14ac:dyDescent="0.25">
      <c r="A112" t="s">
        <v>72</v>
      </c>
      <c r="B112" t="s">
        <v>525</v>
      </c>
      <c r="C112" s="1">
        <v>293080258.75</v>
      </c>
      <c r="D112" s="1">
        <v>442570210.75</v>
      </c>
      <c r="E112" s="1">
        <v>177250000</v>
      </c>
      <c r="F112" s="1">
        <v>170100469.5</v>
      </c>
      <c r="G112" s="1">
        <v>64967324.030000001</v>
      </c>
    </row>
    <row r="113" spans="1:7" x14ac:dyDescent="0.25">
      <c r="A113" t="s">
        <v>70</v>
      </c>
      <c r="B113" t="s">
        <v>69</v>
      </c>
      <c r="C113">
        <v>0</v>
      </c>
      <c r="D113">
        <v>0</v>
      </c>
      <c r="E113">
        <v>0</v>
      </c>
      <c r="F113">
        <v>0</v>
      </c>
      <c r="G113">
        <v>0</v>
      </c>
    </row>
    <row r="114" spans="1:7" x14ac:dyDescent="0.25">
      <c r="A114" t="s">
        <v>68</v>
      </c>
      <c r="B114" t="s">
        <v>67</v>
      </c>
      <c r="C114">
        <v>0</v>
      </c>
      <c r="D114">
        <v>0</v>
      </c>
      <c r="E114">
        <v>0</v>
      </c>
      <c r="F114">
        <v>0</v>
      </c>
      <c r="G114">
        <v>0</v>
      </c>
    </row>
    <row r="115" spans="1:7" x14ac:dyDescent="0.25">
      <c r="A115" t="s">
        <v>66</v>
      </c>
      <c r="C115">
        <v>0</v>
      </c>
      <c r="D115">
        <v>0</v>
      </c>
      <c r="E115">
        <v>0</v>
      </c>
      <c r="F115">
        <v>0</v>
      </c>
      <c r="G115">
        <v>0</v>
      </c>
    </row>
    <row r="116" spans="1:7" x14ac:dyDescent="0.25">
      <c r="A116" t="s">
        <v>65</v>
      </c>
      <c r="B116" t="s">
        <v>64</v>
      </c>
      <c r="C116" s="1">
        <v>5100000</v>
      </c>
      <c r="D116">
        <v>0</v>
      </c>
      <c r="E116">
        <v>0</v>
      </c>
      <c r="F116" s="1">
        <v>5100000</v>
      </c>
      <c r="G116">
        <v>0</v>
      </c>
    </row>
    <row r="117" spans="1:7" x14ac:dyDescent="0.25">
      <c r="A117" t="s">
        <v>62</v>
      </c>
      <c r="B117" t="s">
        <v>61</v>
      </c>
      <c r="C117" s="1">
        <v>78000000</v>
      </c>
      <c r="D117" s="1">
        <v>17564830.93</v>
      </c>
      <c r="E117">
        <v>0</v>
      </c>
      <c r="F117" s="1">
        <v>78000000</v>
      </c>
      <c r="G117" s="1">
        <v>76526419.340000004</v>
      </c>
    </row>
    <row r="118" spans="1:7" x14ac:dyDescent="0.25">
      <c r="A118" t="s">
        <v>60</v>
      </c>
      <c r="B118" t="s">
        <v>59</v>
      </c>
      <c r="C118" s="1">
        <v>450576636.31999999</v>
      </c>
      <c r="D118" s="1">
        <v>259475148.06999999</v>
      </c>
      <c r="E118" s="1">
        <v>120000000</v>
      </c>
      <c r="F118" s="1">
        <v>330576636.31999999</v>
      </c>
      <c r="G118" s="1">
        <v>529636880.94</v>
      </c>
    </row>
    <row r="119" spans="1:7" x14ac:dyDescent="0.25">
      <c r="A119" t="s">
        <v>58</v>
      </c>
      <c r="B119" t="s">
        <v>57</v>
      </c>
      <c r="C119" s="1">
        <v>780000000</v>
      </c>
      <c r="D119" s="1">
        <v>895746124.40999997</v>
      </c>
      <c r="E119">
        <v>0</v>
      </c>
      <c r="F119" s="1">
        <v>780000000</v>
      </c>
      <c r="G119" s="1">
        <v>861018558.40999997</v>
      </c>
    </row>
    <row r="120" spans="1:7" x14ac:dyDescent="0.25">
      <c r="A120" t="s">
        <v>56</v>
      </c>
      <c r="B120" t="s">
        <v>55</v>
      </c>
      <c r="C120" s="1">
        <v>1004059799.71</v>
      </c>
      <c r="D120" s="1">
        <v>76999800.140000001</v>
      </c>
      <c r="E120">
        <v>0</v>
      </c>
      <c r="F120" s="1">
        <v>1004059799.71</v>
      </c>
      <c r="G120" s="1">
        <v>1081059599.8399999</v>
      </c>
    </row>
    <row r="121" spans="1:7" x14ac:dyDescent="0.25">
      <c r="A121" t="s">
        <v>54</v>
      </c>
      <c r="B121" t="s">
        <v>36</v>
      </c>
      <c r="C121">
        <v>0</v>
      </c>
      <c r="D121">
        <v>0</v>
      </c>
      <c r="E121">
        <v>0</v>
      </c>
      <c r="F121">
        <v>0</v>
      </c>
      <c r="G121">
        <v>0</v>
      </c>
    </row>
    <row r="122" spans="1:7" x14ac:dyDescent="0.25">
      <c r="A122" t="s">
        <v>53</v>
      </c>
      <c r="B122" t="s">
        <v>52</v>
      </c>
      <c r="C122">
        <v>0</v>
      </c>
      <c r="D122">
        <v>0</v>
      </c>
      <c r="E122">
        <v>0</v>
      </c>
      <c r="F122">
        <v>0</v>
      </c>
      <c r="G122">
        <v>0</v>
      </c>
    </row>
    <row r="123" spans="1:7" x14ac:dyDescent="0.25">
      <c r="A123" t="s">
        <v>51</v>
      </c>
      <c r="B123" t="s">
        <v>50</v>
      </c>
      <c r="C123">
        <v>0</v>
      </c>
      <c r="D123">
        <v>0</v>
      </c>
      <c r="E123">
        <v>0</v>
      </c>
      <c r="F123">
        <v>0</v>
      </c>
      <c r="G123">
        <v>0</v>
      </c>
    </row>
    <row r="124" spans="1:7" x14ac:dyDescent="0.25">
      <c r="A124" t="s">
        <v>49</v>
      </c>
      <c r="B124" t="s">
        <v>48</v>
      </c>
      <c r="C124" s="1">
        <v>30351472.370000001</v>
      </c>
      <c r="D124">
        <v>0</v>
      </c>
      <c r="E124" s="1">
        <v>18600000</v>
      </c>
      <c r="F124" s="1">
        <v>11751472.369999999</v>
      </c>
      <c r="G124" s="1">
        <v>2639436.71</v>
      </c>
    </row>
    <row r="125" spans="1:7" x14ac:dyDescent="0.25">
      <c r="A125" t="s">
        <v>47</v>
      </c>
      <c r="B125" t="s">
        <v>46</v>
      </c>
      <c r="C125">
        <v>0</v>
      </c>
      <c r="D125">
        <v>0</v>
      </c>
      <c r="E125">
        <v>0</v>
      </c>
      <c r="F125">
        <v>0</v>
      </c>
      <c r="G125">
        <v>0</v>
      </c>
    </row>
    <row r="126" spans="1:7" x14ac:dyDescent="0.25">
      <c r="A126" t="s">
        <v>45</v>
      </c>
      <c r="B126" t="s">
        <v>44</v>
      </c>
      <c r="C126" s="1">
        <v>509883012.36000001</v>
      </c>
      <c r="D126" s="1">
        <v>39000000</v>
      </c>
      <c r="E126" s="1">
        <v>21000000</v>
      </c>
      <c r="F126" s="1">
        <v>527883012.36000001</v>
      </c>
      <c r="G126" s="1">
        <v>266307364.75999999</v>
      </c>
    </row>
    <row r="127" spans="1:7" x14ac:dyDescent="0.25">
      <c r="A127" t="s">
        <v>43</v>
      </c>
      <c r="B127" t="s">
        <v>42</v>
      </c>
      <c r="C127" s="1">
        <v>2524907.0299999998</v>
      </c>
      <c r="D127" s="1">
        <v>600000</v>
      </c>
      <c r="E127" s="1">
        <v>15000</v>
      </c>
      <c r="F127" s="1">
        <v>3109907.03</v>
      </c>
      <c r="G127" s="1">
        <v>2685151.44</v>
      </c>
    </row>
    <row r="128" spans="1:7" x14ac:dyDescent="0.25">
      <c r="A128" t="s">
        <v>41</v>
      </c>
      <c r="B128" t="s">
        <v>40</v>
      </c>
      <c r="C128" s="1">
        <v>210408.08</v>
      </c>
      <c r="D128" s="1">
        <v>15000</v>
      </c>
      <c r="E128">
        <v>0</v>
      </c>
      <c r="F128" s="1">
        <v>225408.08</v>
      </c>
      <c r="G128" s="1">
        <v>223396.99</v>
      </c>
    </row>
    <row r="129" spans="1:7" x14ac:dyDescent="0.25">
      <c r="A129" t="s">
        <v>39</v>
      </c>
      <c r="B129" t="s">
        <v>38</v>
      </c>
      <c r="C129">
        <v>0</v>
      </c>
      <c r="D129">
        <v>0</v>
      </c>
      <c r="E129">
        <v>0</v>
      </c>
      <c r="F129">
        <v>0</v>
      </c>
      <c r="G129">
        <v>0</v>
      </c>
    </row>
    <row r="130" spans="1:7" x14ac:dyDescent="0.25">
      <c r="A130" t="s">
        <v>37</v>
      </c>
      <c r="B130" t="s">
        <v>36</v>
      </c>
      <c r="C130" s="1">
        <v>201900000</v>
      </c>
      <c r="D130" s="1">
        <v>6000000</v>
      </c>
      <c r="E130" s="1">
        <v>4500000</v>
      </c>
      <c r="F130" s="1">
        <v>203400000</v>
      </c>
      <c r="G130" s="1">
        <v>147962695.94</v>
      </c>
    </row>
    <row r="131" spans="1:7" x14ac:dyDescent="0.25">
      <c r="A131" t="s">
        <v>545</v>
      </c>
      <c r="B131" t="s">
        <v>546</v>
      </c>
      <c r="C131">
        <v>0</v>
      </c>
      <c r="D131" s="1">
        <v>40000000</v>
      </c>
      <c r="E131">
        <v>0</v>
      </c>
      <c r="F131" s="1">
        <v>40000000</v>
      </c>
      <c r="G131" s="1">
        <v>30000000</v>
      </c>
    </row>
    <row r="132" spans="1:7" x14ac:dyDescent="0.25">
      <c r="A132" t="s">
        <v>35</v>
      </c>
      <c r="B132" t="s">
        <v>34</v>
      </c>
      <c r="C132">
        <v>0</v>
      </c>
      <c r="D132">
        <v>0</v>
      </c>
      <c r="E132">
        <v>0</v>
      </c>
      <c r="F132">
        <v>0</v>
      </c>
      <c r="G132">
        <v>0</v>
      </c>
    </row>
    <row r="133" spans="1:7" x14ac:dyDescent="0.25">
      <c r="A133" t="s">
        <v>33</v>
      </c>
      <c r="B133" t="s">
        <v>32</v>
      </c>
      <c r="C133" s="1">
        <v>150000000</v>
      </c>
      <c r="D133" s="1">
        <v>631099000</v>
      </c>
      <c r="E133" s="1">
        <v>100000000</v>
      </c>
      <c r="F133" s="1">
        <v>313599000</v>
      </c>
      <c r="G133" s="1">
        <v>559551986.42999995</v>
      </c>
    </row>
    <row r="134" spans="1:7" x14ac:dyDescent="0.25">
      <c r="A134" t="s">
        <v>31</v>
      </c>
      <c r="B134" t="s">
        <v>30</v>
      </c>
      <c r="C134" s="1">
        <v>30000000</v>
      </c>
      <c r="D134">
        <v>0</v>
      </c>
      <c r="E134">
        <v>0</v>
      </c>
      <c r="F134" s="1">
        <v>30000000</v>
      </c>
      <c r="G134" s="1">
        <v>4207431.74</v>
      </c>
    </row>
    <row r="135" spans="1:7" x14ac:dyDescent="0.25">
      <c r="A135" t="s">
        <v>28</v>
      </c>
      <c r="B135" t="s">
        <v>27</v>
      </c>
      <c r="C135">
        <v>0</v>
      </c>
      <c r="D135" s="1">
        <v>4226946.87</v>
      </c>
      <c r="E135">
        <v>0</v>
      </c>
      <c r="F135" s="1">
        <v>4226946.87</v>
      </c>
      <c r="G135">
        <v>0</v>
      </c>
    </row>
    <row r="136" spans="1:7" x14ac:dyDescent="0.25">
      <c r="A136" t="s">
        <v>472</v>
      </c>
      <c r="B136" t="s">
        <v>473</v>
      </c>
      <c r="C136">
        <v>0</v>
      </c>
      <c r="D136">
        <v>0</v>
      </c>
      <c r="E136">
        <v>0</v>
      </c>
      <c r="F136">
        <v>0</v>
      </c>
      <c r="G136">
        <v>0</v>
      </c>
    </row>
    <row r="137" spans="1:7" x14ac:dyDescent="0.25">
      <c r="A137" t="s">
        <v>26</v>
      </c>
      <c r="B137" t="s">
        <v>25</v>
      </c>
      <c r="C137" s="1">
        <v>184704761.34999999</v>
      </c>
      <c r="D137" s="1">
        <v>109716528.16</v>
      </c>
      <c r="E137" s="1">
        <v>20000000</v>
      </c>
      <c r="F137" s="1">
        <v>166254761.44999999</v>
      </c>
      <c r="G137" s="1">
        <v>227827698.50999999</v>
      </c>
    </row>
    <row r="138" spans="1:7" x14ac:dyDescent="0.25">
      <c r="A138" t="s">
        <v>24</v>
      </c>
      <c r="B138" t="s">
        <v>23</v>
      </c>
      <c r="C138">
        <v>0</v>
      </c>
      <c r="D138">
        <v>0</v>
      </c>
      <c r="E138">
        <v>0</v>
      </c>
      <c r="F138">
        <v>0</v>
      </c>
      <c r="G138">
        <v>0</v>
      </c>
    </row>
    <row r="139" spans="1:7" x14ac:dyDescent="0.25">
      <c r="A139" t="s">
        <v>22</v>
      </c>
      <c r="B139" t="s">
        <v>21</v>
      </c>
      <c r="C139">
        <v>0</v>
      </c>
      <c r="D139" s="1">
        <v>116242.39</v>
      </c>
      <c r="E139">
        <v>0</v>
      </c>
      <c r="F139">
        <v>0</v>
      </c>
      <c r="G139">
        <v>0</v>
      </c>
    </row>
    <row r="140" spans="1:7" x14ac:dyDescent="0.25">
      <c r="A140" t="s">
        <v>20</v>
      </c>
      <c r="B140" t="s">
        <v>19</v>
      </c>
      <c r="C140" s="1">
        <v>762671165.49000001</v>
      </c>
      <c r="D140" s="1">
        <v>558085550.86000001</v>
      </c>
      <c r="E140" s="1">
        <v>247603687.28</v>
      </c>
      <c r="F140" s="1">
        <v>542070614.76999998</v>
      </c>
      <c r="G140" s="1">
        <v>874077815.35000002</v>
      </c>
    </row>
    <row r="141" spans="1:7" x14ac:dyDescent="0.25">
      <c r="A141" t="s">
        <v>18</v>
      </c>
      <c r="B141" t="s">
        <v>17</v>
      </c>
      <c r="C141">
        <v>0</v>
      </c>
      <c r="D141">
        <v>0</v>
      </c>
      <c r="E141">
        <v>0</v>
      </c>
      <c r="F141">
        <v>0</v>
      </c>
      <c r="G141">
        <v>0</v>
      </c>
    </row>
    <row r="142" spans="1:7" x14ac:dyDescent="0.25">
      <c r="A142" t="s">
        <v>16</v>
      </c>
      <c r="B142" t="s">
        <v>15</v>
      </c>
      <c r="C142">
        <v>0</v>
      </c>
      <c r="D142">
        <v>0</v>
      </c>
      <c r="E142">
        <v>0</v>
      </c>
      <c r="F142">
        <v>0</v>
      </c>
      <c r="G142">
        <v>0</v>
      </c>
    </row>
    <row r="143" spans="1:7" x14ac:dyDescent="0.25">
      <c r="A143" t="s">
        <v>13</v>
      </c>
      <c r="B143" t="s">
        <v>12</v>
      </c>
      <c r="C143">
        <v>0</v>
      </c>
      <c r="D143">
        <v>0</v>
      </c>
      <c r="E143">
        <v>0</v>
      </c>
      <c r="F143">
        <v>0</v>
      </c>
      <c r="G143">
        <v>0</v>
      </c>
    </row>
    <row r="144" spans="1:7" x14ac:dyDescent="0.25">
      <c r="A144" t="s">
        <v>11</v>
      </c>
      <c r="B144" t="s">
        <v>10</v>
      </c>
      <c r="C144" s="1">
        <v>413317520.10000002</v>
      </c>
      <c r="D144" s="1">
        <v>32000000</v>
      </c>
      <c r="E144">
        <v>0</v>
      </c>
      <c r="F144" s="1">
        <v>445317520.10000002</v>
      </c>
      <c r="G144" s="1">
        <v>442704877.31</v>
      </c>
    </row>
    <row r="145" spans="1:8" x14ac:dyDescent="0.25">
      <c r="A145" t="s">
        <v>9</v>
      </c>
      <c r="B145" t="s">
        <v>8</v>
      </c>
      <c r="C145">
        <v>0</v>
      </c>
      <c r="D145">
        <v>0</v>
      </c>
      <c r="E145">
        <v>0</v>
      </c>
      <c r="F145">
        <v>0</v>
      </c>
      <c r="G145">
        <v>0</v>
      </c>
    </row>
    <row r="146" spans="1:8" x14ac:dyDescent="0.25">
      <c r="A146" t="s">
        <v>7</v>
      </c>
      <c r="B146" t="s">
        <v>6</v>
      </c>
      <c r="C146">
        <v>0</v>
      </c>
      <c r="D146">
        <v>0</v>
      </c>
      <c r="E146">
        <v>0</v>
      </c>
      <c r="F146">
        <v>0</v>
      </c>
      <c r="G146">
        <v>0</v>
      </c>
    </row>
    <row r="147" spans="1:8" x14ac:dyDescent="0.25">
      <c r="A147" t="s">
        <v>5</v>
      </c>
      <c r="B147" t="s">
        <v>4</v>
      </c>
      <c r="C147">
        <v>0</v>
      </c>
      <c r="D147">
        <v>0</v>
      </c>
      <c r="E147">
        <v>0</v>
      </c>
      <c r="F147">
        <v>0</v>
      </c>
      <c r="G147">
        <v>0</v>
      </c>
    </row>
    <row r="148" spans="1:8" x14ac:dyDescent="0.25">
      <c r="A148" t="s">
        <v>3</v>
      </c>
      <c r="B148" t="s">
        <v>2</v>
      </c>
      <c r="C148">
        <v>0</v>
      </c>
      <c r="D148">
        <v>0</v>
      </c>
      <c r="E148">
        <v>0</v>
      </c>
      <c r="F148">
        <v>0</v>
      </c>
      <c r="G148">
        <v>0</v>
      </c>
    </row>
    <row r="149" spans="1:8" x14ac:dyDescent="0.25">
      <c r="A149" t="s">
        <v>517</v>
      </c>
      <c r="C149" s="1">
        <v>30561267046.330002</v>
      </c>
      <c r="D149" s="1">
        <v>29485978330.41</v>
      </c>
      <c r="E149" s="1">
        <v>3089055012.0100002</v>
      </c>
      <c r="F149" s="1">
        <v>39710918672.120003</v>
      </c>
      <c r="G149" s="1">
        <v>22646390244.869999</v>
      </c>
    </row>
    <row r="150" spans="1:8" x14ac:dyDescent="0.25">
      <c r="C150" s="1"/>
      <c r="D150" s="1"/>
      <c r="E150" s="1"/>
      <c r="F150" s="1"/>
      <c r="G150" s="1"/>
      <c r="H150" t="s">
        <v>543</v>
      </c>
    </row>
    <row r="151" spans="1:8" x14ac:dyDescent="0.25">
      <c r="C151" s="1"/>
      <c r="D151" s="1"/>
      <c r="E151" s="1"/>
      <c r="F151" s="1"/>
      <c r="G151" s="1"/>
    </row>
    <row r="152" spans="1:8" x14ac:dyDescent="0.25">
      <c r="C152" s="1"/>
      <c r="D152" s="1"/>
      <c r="E152" s="1"/>
      <c r="F152" s="1"/>
      <c r="G152" s="1"/>
    </row>
    <row r="153" spans="1:8" x14ac:dyDescent="0.25">
      <c r="C153" s="1"/>
      <c r="D153" s="1"/>
      <c r="E153" s="1"/>
      <c r="F153" s="1"/>
      <c r="G153" s="1"/>
    </row>
    <row r="154" spans="1:8" x14ac:dyDescent="0.25">
      <c r="C154" s="1"/>
      <c r="D154" s="1"/>
      <c r="E154" s="1"/>
      <c r="F154" s="1"/>
      <c r="G154" s="1"/>
    </row>
    <row r="156" spans="1:8" x14ac:dyDescent="0.25">
      <c r="C156" s="1"/>
      <c r="D156" s="1"/>
      <c r="E156" s="1"/>
      <c r="F156" s="1"/>
      <c r="G156" s="1"/>
    </row>
    <row r="157" spans="1:8" x14ac:dyDescent="0.25">
      <c r="C157" s="1"/>
      <c r="D157" s="1"/>
      <c r="E157" s="1"/>
      <c r="F157" s="1"/>
      <c r="G157" s="1"/>
    </row>
    <row r="158" spans="1:8" x14ac:dyDescent="0.25">
      <c r="C158" s="1"/>
      <c r="D158" s="1"/>
      <c r="E158" s="1"/>
      <c r="F158" s="1"/>
      <c r="G158" s="1"/>
    </row>
    <row r="159" spans="1:8" x14ac:dyDescent="0.25">
      <c r="C159" s="1"/>
      <c r="D159" s="1"/>
      <c r="E159" s="1"/>
      <c r="F159" s="1"/>
      <c r="G159" s="1"/>
    </row>
    <row r="160" spans="1:8" x14ac:dyDescent="0.25">
      <c r="C160" s="1"/>
      <c r="D160" s="1"/>
      <c r="E160" s="1"/>
      <c r="F160" s="1"/>
      <c r="G160" s="1"/>
    </row>
    <row r="161" spans="3:7" x14ac:dyDescent="0.25">
      <c r="C161" s="1"/>
      <c r="E161" s="1"/>
      <c r="F161" s="1"/>
      <c r="G161" s="1"/>
    </row>
    <row r="162" spans="3:7" x14ac:dyDescent="0.25">
      <c r="C162" s="1"/>
      <c r="D162" s="1"/>
      <c r="E162" s="1"/>
      <c r="F162" s="1"/>
      <c r="G162" s="1"/>
    </row>
    <row r="163" spans="3:7" x14ac:dyDescent="0.25">
      <c r="C163" s="1"/>
      <c r="D163" s="1"/>
      <c r="E163" s="1"/>
      <c r="F163" s="1"/>
      <c r="G163" s="1"/>
    </row>
    <row r="164" spans="3:7" x14ac:dyDescent="0.25">
      <c r="C164" s="1"/>
      <c r="D164" s="1"/>
      <c r="E164" s="1"/>
      <c r="F164" s="1"/>
      <c r="G164" s="1"/>
    </row>
    <row r="166" spans="3:7" x14ac:dyDescent="0.25">
      <c r="C166" s="1"/>
      <c r="D166" s="1"/>
      <c r="F166" s="1"/>
      <c r="G166" s="1"/>
    </row>
    <row r="167" spans="3:7" x14ac:dyDescent="0.25">
      <c r="C167" s="1"/>
      <c r="D167" s="1"/>
      <c r="E167" s="1"/>
      <c r="F167" s="1"/>
      <c r="G167" s="1"/>
    </row>
    <row r="168" spans="3:7" x14ac:dyDescent="0.25">
      <c r="C168" s="1"/>
      <c r="D168" s="1"/>
      <c r="E168" s="1"/>
      <c r="F168" s="1"/>
      <c r="G168" s="1"/>
    </row>
    <row r="169" spans="3:7" x14ac:dyDescent="0.25">
      <c r="C169" s="1"/>
      <c r="D169" s="1"/>
      <c r="E169" s="1"/>
      <c r="F169" s="1"/>
      <c r="G169" s="1"/>
    </row>
    <row r="170" spans="3:7" x14ac:dyDescent="0.25">
      <c r="C170" s="1"/>
      <c r="D170" s="1"/>
      <c r="E170" s="1"/>
      <c r="F170" s="1"/>
      <c r="G170" s="1"/>
    </row>
    <row r="171" spans="3:7" x14ac:dyDescent="0.25">
      <c r="C171" s="1"/>
      <c r="D171" s="1"/>
      <c r="E171" s="1"/>
      <c r="F171" s="1"/>
      <c r="G171" s="1"/>
    </row>
    <row r="173" spans="3:7" x14ac:dyDescent="0.25">
      <c r="C173" s="1"/>
      <c r="D173" s="1"/>
      <c r="E173" s="1"/>
      <c r="F173" s="1"/>
      <c r="G173" s="1"/>
    </row>
    <row r="174" spans="3:7" x14ac:dyDescent="0.25">
      <c r="C174" s="1"/>
      <c r="E174" s="1"/>
      <c r="F174" s="1"/>
      <c r="G174" s="1"/>
    </row>
    <row r="175" spans="3:7" x14ac:dyDescent="0.25">
      <c r="C175" s="1"/>
      <c r="E175" s="1"/>
      <c r="F175" s="1"/>
      <c r="G175" s="1"/>
    </row>
    <row r="176" spans="3:7" x14ac:dyDescent="0.25">
      <c r="C176" s="1"/>
      <c r="D176" s="1"/>
      <c r="E176" s="1"/>
      <c r="F176" s="1"/>
      <c r="G176" s="1"/>
    </row>
    <row r="177" spans="3:7" x14ac:dyDescent="0.25">
      <c r="C177" s="1"/>
      <c r="D177" s="1"/>
      <c r="E177" s="1"/>
      <c r="F177" s="1"/>
      <c r="G177" s="1"/>
    </row>
    <row r="178" spans="3:7" x14ac:dyDescent="0.25">
      <c r="C178" s="1"/>
      <c r="D178" s="1"/>
      <c r="E178" s="1"/>
      <c r="F178" s="1"/>
      <c r="G178" s="1"/>
    </row>
    <row r="179" spans="3:7" x14ac:dyDescent="0.25">
      <c r="C179" s="1"/>
      <c r="D179" s="1"/>
      <c r="E179" s="1"/>
      <c r="F179" s="1"/>
    </row>
    <row r="181" spans="3:7" x14ac:dyDescent="0.25">
      <c r="C181" s="1"/>
      <c r="D181" s="1"/>
      <c r="E181" s="1"/>
      <c r="F181" s="1"/>
      <c r="G181" s="1"/>
    </row>
    <row r="182" spans="3:7" x14ac:dyDescent="0.25">
      <c r="C182" s="1"/>
      <c r="D182" s="1"/>
      <c r="E182" s="1"/>
      <c r="F182" s="1"/>
      <c r="G182" s="1"/>
    </row>
    <row r="183" spans="3:7" x14ac:dyDescent="0.25">
      <c r="C183" s="1"/>
      <c r="D183" s="1"/>
      <c r="E183" s="1"/>
      <c r="F183" s="1"/>
      <c r="G183" s="1"/>
    </row>
    <row r="184" spans="3:7" x14ac:dyDescent="0.25">
      <c r="C184" s="1"/>
      <c r="E184" s="1"/>
      <c r="F184" s="1"/>
      <c r="G184" s="1"/>
    </row>
    <row r="185" spans="3:7" x14ac:dyDescent="0.25">
      <c r="C185" s="1"/>
      <c r="D185" s="1"/>
      <c r="E185" s="1"/>
      <c r="F185" s="1"/>
      <c r="G185" s="1"/>
    </row>
    <row r="186" spans="3:7" x14ac:dyDescent="0.25">
      <c r="D186" s="1"/>
      <c r="F186" s="1"/>
      <c r="G186" s="1"/>
    </row>
    <row r="187" spans="3:7" x14ac:dyDescent="0.25">
      <c r="C187" s="1"/>
      <c r="D187" s="1"/>
      <c r="E187" s="1"/>
      <c r="F187" s="1"/>
      <c r="G187" s="1"/>
    </row>
    <row r="188" spans="3:7" x14ac:dyDescent="0.25">
      <c r="C188" s="1"/>
      <c r="D188" s="1"/>
      <c r="E188" s="1"/>
      <c r="F188" s="1"/>
      <c r="G188" s="1"/>
    </row>
    <row r="189" spans="3:7" x14ac:dyDescent="0.25">
      <c r="C189" s="1"/>
      <c r="D189" s="1"/>
      <c r="E189" s="1"/>
      <c r="F189" s="1"/>
      <c r="G189" s="1"/>
    </row>
    <row r="190" spans="3:7" x14ac:dyDescent="0.25">
      <c r="C190" s="1"/>
      <c r="D190" s="1"/>
      <c r="E190" s="1"/>
      <c r="F190" s="1"/>
      <c r="G190" s="1"/>
    </row>
    <row r="192" spans="3:7" x14ac:dyDescent="0.25">
      <c r="C192" s="1"/>
      <c r="D192" s="1"/>
      <c r="F192" s="1"/>
      <c r="G192" s="1"/>
    </row>
    <row r="193" spans="3:8" x14ac:dyDescent="0.25">
      <c r="C193" s="1"/>
      <c r="D193" s="1"/>
      <c r="F193" s="1"/>
      <c r="G193" s="1"/>
    </row>
    <row r="197" spans="3:8" x14ac:dyDescent="0.25">
      <c r="E197" t="s">
        <v>502</v>
      </c>
      <c r="F197" t="s">
        <v>549</v>
      </c>
    </row>
    <row r="199" spans="3:8" x14ac:dyDescent="0.25">
      <c r="E199" t="s">
        <v>504</v>
      </c>
      <c r="F199" t="s">
        <v>550</v>
      </c>
    </row>
    <row r="200" spans="3:8" x14ac:dyDescent="0.25">
      <c r="E200" t="s">
        <v>506</v>
      </c>
      <c r="F200" t="s">
        <v>551</v>
      </c>
    </row>
    <row r="201" spans="3:8" x14ac:dyDescent="0.25">
      <c r="E201" t="s">
        <v>508</v>
      </c>
      <c r="F201" t="s">
        <v>552</v>
      </c>
    </row>
    <row r="203" spans="3:8" x14ac:dyDescent="0.25">
      <c r="C203" t="s">
        <v>510</v>
      </c>
    </row>
    <row r="204" spans="3:8" x14ac:dyDescent="0.25">
      <c r="C204" t="s">
        <v>510</v>
      </c>
      <c r="D204" t="s">
        <v>511</v>
      </c>
      <c r="E204" t="s">
        <v>555</v>
      </c>
      <c r="G204" t="s">
        <v>556</v>
      </c>
    </row>
    <row r="205" spans="3:8" x14ac:dyDescent="0.25">
      <c r="C205" t="s">
        <v>510</v>
      </c>
    </row>
    <row r="206" spans="3:8" x14ac:dyDescent="0.25">
      <c r="C206" t="s">
        <v>553</v>
      </c>
      <c r="D206" t="s">
        <v>554</v>
      </c>
      <c r="E206" t="s">
        <v>554</v>
      </c>
      <c r="F206" t="s">
        <v>554</v>
      </c>
      <c r="G206" t="s">
        <v>554</v>
      </c>
    </row>
    <row r="207" spans="3:8" x14ac:dyDescent="0.25">
      <c r="C207" t="s">
        <v>510</v>
      </c>
      <c r="D207" t="s">
        <v>557</v>
      </c>
      <c r="E207" t="s">
        <v>558</v>
      </c>
      <c r="F207" t="s">
        <v>510</v>
      </c>
      <c r="G207" t="s">
        <v>510</v>
      </c>
    </row>
    <row r="208" spans="3:8" x14ac:dyDescent="0.25">
      <c r="H208" t="s">
        <v>543</v>
      </c>
    </row>
    <row r="209" spans="3:7" x14ac:dyDescent="0.25">
      <c r="C209" t="s">
        <v>509</v>
      </c>
      <c r="D209" t="s">
        <v>509</v>
      </c>
      <c r="E209" t="s">
        <v>509</v>
      </c>
      <c r="F209" t="s">
        <v>509</v>
      </c>
      <c r="G209" t="s">
        <v>509</v>
      </c>
    </row>
    <row r="211" spans="3:7" x14ac:dyDescent="0.25">
      <c r="C211" t="s">
        <v>509</v>
      </c>
      <c r="D211" t="s">
        <v>509</v>
      </c>
      <c r="E211" t="s">
        <v>509</v>
      </c>
      <c r="F211" t="s">
        <v>509</v>
      </c>
      <c r="G211" t="s">
        <v>509</v>
      </c>
    </row>
    <row r="213" spans="3:7" x14ac:dyDescent="0.25">
      <c r="C213" t="s">
        <v>509</v>
      </c>
      <c r="D213" t="s">
        <v>509</v>
      </c>
      <c r="E213" t="s">
        <v>509</v>
      </c>
      <c r="F213" t="s">
        <v>509</v>
      </c>
      <c r="G213" t="s">
        <v>509</v>
      </c>
    </row>
    <row r="215" spans="3:7" x14ac:dyDescent="0.25">
      <c r="C215" t="s">
        <v>509</v>
      </c>
      <c r="D215" t="s">
        <v>509</v>
      </c>
      <c r="E215" t="s">
        <v>509</v>
      </c>
      <c r="F215" t="s">
        <v>509</v>
      </c>
      <c r="G215" t="s">
        <v>509</v>
      </c>
    </row>
    <row r="217" spans="3:7" x14ac:dyDescent="0.25">
      <c r="C217" t="s">
        <v>509</v>
      </c>
      <c r="D217" t="s">
        <v>509</v>
      </c>
      <c r="E217" t="s">
        <v>509</v>
      </c>
      <c r="F217" t="s">
        <v>509</v>
      </c>
      <c r="G217" t="s">
        <v>509</v>
      </c>
    </row>
    <row r="219" spans="3:7" x14ac:dyDescent="0.25">
      <c r="C219" t="s">
        <v>509</v>
      </c>
      <c r="D219" t="s">
        <v>509</v>
      </c>
      <c r="E219" t="s">
        <v>509</v>
      </c>
      <c r="F219" t="s">
        <v>509</v>
      </c>
      <c r="G219" t="s">
        <v>509</v>
      </c>
    </row>
    <row r="221" spans="3:7" x14ac:dyDescent="0.25">
      <c r="C221" t="s">
        <v>509</v>
      </c>
      <c r="D221" t="s">
        <v>509</v>
      </c>
      <c r="E221" t="s">
        <v>509</v>
      </c>
      <c r="F221" t="s">
        <v>509</v>
      </c>
      <c r="G221" t="s">
        <v>509</v>
      </c>
    </row>
    <row r="223" spans="3:7" x14ac:dyDescent="0.25">
      <c r="C223" t="s">
        <v>509</v>
      </c>
      <c r="D223" t="s">
        <v>509</v>
      </c>
      <c r="E223" t="s">
        <v>509</v>
      </c>
      <c r="F223" t="s">
        <v>509</v>
      </c>
      <c r="G223" t="s">
        <v>509</v>
      </c>
    </row>
    <row r="225" spans="3:7" x14ac:dyDescent="0.25">
      <c r="E225" t="s">
        <v>502</v>
      </c>
      <c r="F225" t="s">
        <v>549</v>
      </c>
    </row>
    <row r="227" spans="3:7" x14ac:dyDescent="0.25">
      <c r="E227" t="s">
        <v>504</v>
      </c>
      <c r="F227" t="s">
        <v>550</v>
      </c>
    </row>
    <row r="228" spans="3:7" x14ac:dyDescent="0.25">
      <c r="E228" t="s">
        <v>506</v>
      </c>
      <c r="F228" t="s">
        <v>551</v>
      </c>
    </row>
    <row r="229" spans="3:7" x14ac:dyDescent="0.25">
      <c r="E229" t="s">
        <v>508</v>
      </c>
      <c r="F229" t="s">
        <v>552</v>
      </c>
    </row>
    <row r="231" spans="3:7" x14ac:dyDescent="0.25">
      <c r="C231" t="s">
        <v>510</v>
      </c>
    </row>
    <row r="232" spans="3:7" x14ac:dyDescent="0.25">
      <c r="C232" t="s">
        <v>510</v>
      </c>
      <c r="D232" t="s">
        <v>511</v>
      </c>
      <c r="E232" t="s">
        <v>555</v>
      </c>
      <c r="G232" t="s">
        <v>556</v>
      </c>
    </row>
    <row r="233" spans="3:7" x14ac:dyDescent="0.25">
      <c r="C233" t="s">
        <v>510</v>
      </c>
    </row>
    <row r="234" spans="3:7" x14ac:dyDescent="0.25">
      <c r="C234" t="s">
        <v>553</v>
      </c>
      <c r="D234" t="s">
        <v>554</v>
      </c>
      <c r="E234" t="s">
        <v>554</v>
      </c>
      <c r="F234" t="s">
        <v>554</v>
      </c>
      <c r="G234" t="s">
        <v>554</v>
      </c>
    </row>
    <row r="235" spans="3:7" x14ac:dyDescent="0.25">
      <c r="C235" t="s">
        <v>510</v>
      </c>
      <c r="D235" t="s">
        <v>557</v>
      </c>
      <c r="E235" t="s">
        <v>558</v>
      </c>
      <c r="F235" t="s">
        <v>510</v>
      </c>
      <c r="G235" t="s">
        <v>510</v>
      </c>
    </row>
    <row r="237" spans="3:7" x14ac:dyDescent="0.25">
      <c r="C237" t="s">
        <v>509</v>
      </c>
      <c r="D237" t="s">
        <v>509</v>
      </c>
      <c r="E237" t="s">
        <v>509</v>
      </c>
      <c r="F237" t="s">
        <v>509</v>
      </c>
      <c r="G237" t="s">
        <v>509</v>
      </c>
    </row>
    <row r="239" spans="3:7" x14ac:dyDescent="0.25">
      <c r="C239" t="s">
        <v>509</v>
      </c>
      <c r="D239" t="s">
        <v>509</v>
      </c>
      <c r="E239" t="s">
        <v>509</v>
      </c>
      <c r="F239" t="s">
        <v>509</v>
      </c>
      <c r="G239" t="s">
        <v>509</v>
      </c>
    </row>
    <row r="241" spans="3:7" x14ac:dyDescent="0.25">
      <c r="C241" t="s">
        <v>509</v>
      </c>
      <c r="D241" t="s">
        <v>509</v>
      </c>
      <c r="E241" t="s">
        <v>509</v>
      </c>
      <c r="F241" t="s">
        <v>509</v>
      </c>
      <c r="G241" t="s">
        <v>509</v>
      </c>
    </row>
    <row r="243" spans="3:7" x14ac:dyDescent="0.25">
      <c r="C243" t="s">
        <v>509</v>
      </c>
      <c r="D243" t="s">
        <v>509</v>
      </c>
      <c r="E243" t="s">
        <v>509</v>
      </c>
      <c r="F243" t="s">
        <v>509</v>
      </c>
      <c r="G243" t="s">
        <v>509</v>
      </c>
    </row>
    <row r="245" spans="3:7" x14ac:dyDescent="0.25">
      <c r="C245" t="s">
        <v>509</v>
      </c>
      <c r="D245" t="s">
        <v>509</v>
      </c>
      <c r="E245" t="s">
        <v>509</v>
      </c>
      <c r="F245" t="s">
        <v>509</v>
      </c>
      <c r="G245" t="s">
        <v>509</v>
      </c>
    </row>
    <row r="247" spans="3:7" x14ac:dyDescent="0.25">
      <c r="E247" t="s">
        <v>502</v>
      </c>
      <c r="F247" t="s">
        <v>549</v>
      </c>
    </row>
    <row r="249" spans="3:7" x14ac:dyDescent="0.25">
      <c r="E249" t="s">
        <v>504</v>
      </c>
      <c r="F249" t="s">
        <v>550</v>
      </c>
    </row>
    <row r="250" spans="3:7" x14ac:dyDescent="0.25">
      <c r="E250" t="s">
        <v>506</v>
      </c>
      <c r="F250" t="s">
        <v>551</v>
      </c>
    </row>
    <row r="251" spans="3:7" x14ac:dyDescent="0.25">
      <c r="E251" t="s">
        <v>508</v>
      </c>
      <c r="F251" t="s">
        <v>552</v>
      </c>
    </row>
    <row r="253" spans="3:7" x14ac:dyDescent="0.25">
      <c r="C253" t="s">
        <v>510</v>
      </c>
    </row>
    <row r="254" spans="3:7" x14ac:dyDescent="0.25">
      <c r="C254" t="s">
        <v>510</v>
      </c>
      <c r="D254" t="s">
        <v>511</v>
      </c>
      <c r="E254" t="s">
        <v>555</v>
      </c>
      <c r="G254" t="s">
        <v>556</v>
      </c>
    </row>
    <row r="255" spans="3:7" x14ac:dyDescent="0.25">
      <c r="C255" t="s">
        <v>510</v>
      </c>
    </row>
    <row r="256" spans="3:7" x14ac:dyDescent="0.25">
      <c r="C256" t="s">
        <v>553</v>
      </c>
      <c r="D256" t="s">
        <v>554</v>
      </c>
      <c r="E256" t="s">
        <v>554</v>
      </c>
      <c r="F256" t="s">
        <v>554</v>
      </c>
      <c r="G256" t="s">
        <v>554</v>
      </c>
    </row>
    <row r="257" spans="3:8" x14ac:dyDescent="0.25">
      <c r="C257" t="s">
        <v>510</v>
      </c>
      <c r="D257" t="s">
        <v>557</v>
      </c>
      <c r="E257" t="s">
        <v>558</v>
      </c>
      <c r="F257" t="s">
        <v>510</v>
      </c>
      <c r="G257" t="s">
        <v>510</v>
      </c>
    </row>
    <row r="259" spans="3:8" x14ac:dyDescent="0.25">
      <c r="C259" t="s">
        <v>509</v>
      </c>
      <c r="D259" t="s">
        <v>509</v>
      </c>
      <c r="E259" t="s">
        <v>509</v>
      </c>
      <c r="F259" t="s">
        <v>509</v>
      </c>
      <c r="G259" t="s">
        <v>509</v>
      </c>
    </row>
    <row r="261" spans="3:8" x14ac:dyDescent="0.25">
      <c r="C261" t="s">
        <v>509</v>
      </c>
      <c r="D261" t="s">
        <v>509</v>
      </c>
      <c r="E261" t="s">
        <v>509</v>
      </c>
      <c r="F261" t="s">
        <v>509</v>
      </c>
      <c r="G261" t="s">
        <v>509</v>
      </c>
    </row>
    <row r="263" spans="3:8" x14ac:dyDescent="0.25">
      <c r="C263" t="s">
        <v>509</v>
      </c>
      <c r="D263" t="s">
        <v>509</v>
      </c>
      <c r="E263" t="s">
        <v>509</v>
      </c>
      <c r="F263" t="s">
        <v>509</v>
      </c>
      <c r="G263" t="s">
        <v>509</v>
      </c>
    </row>
    <row r="265" spans="3:8" x14ac:dyDescent="0.25">
      <c r="C265" t="s">
        <v>509</v>
      </c>
      <c r="D265" t="s">
        <v>509</v>
      </c>
      <c r="E265" t="s">
        <v>509</v>
      </c>
      <c r="F265" t="s">
        <v>509</v>
      </c>
      <c r="G265" t="s">
        <v>509</v>
      </c>
      <c r="H265" t="s">
        <v>543</v>
      </c>
    </row>
    <row r="267" spans="3:8" x14ac:dyDescent="0.25">
      <c r="C267" t="s">
        <v>509</v>
      </c>
      <c r="D267" t="s">
        <v>509</v>
      </c>
      <c r="E267" t="s">
        <v>509</v>
      </c>
      <c r="F267" t="s">
        <v>509</v>
      </c>
      <c r="G267" t="s">
        <v>509</v>
      </c>
    </row>
    <row r="269" spans="3:8" x14ac:dyDescent="0.25">
      <c r="C269" t="s">
        <v>509</v>
      </c>
      <c r="D269" t="s">
        <v>509</v>
      </c>
      <c r="E269" t="s">
        <v>509</v>
      </c>
      <c r="F269" t="s">
        <v>509</v>
      </c>
      <c r="G269" t="s">
        <v>509</v>
      </c>
    </row>
    <row r="271" spans="3:8" x14ac:dyDescent="0.25">
      <c r="C271" t="s">
        <v>509</v>
      </c>
      <c r="D271" t="s">
        <v>509</v>
      </c>
      <c r="E271" t="s">
        <v>509</v>
      </c>
      <c r="F271" t="s">
        <v>509</v>
      </c>
      <c r="G271" t="s">
        <v>509</v>
      </c>
    </row>
    <row r="273" spans="3:7" x14ac:dyDescent="0.25">
      <c r="E273" t="s">
        <v>502</v>
      </c>
      <c r="F273" t="s">
        <v>549</v>
      </c>
    </row>
    <row r="275" spans="3:7" x14ac:dyDescent="0.25">
      <c r="E275" t="s">
        <v>504</v>
      </c>
      <c r="F275" t="s">
        <v>550</v>
      </c>
    </row>
    <row r="276" spans="3:7" x14ac:dyDescent="0.25">
      <c r="E276" t="s">
        <v>506</v>
      </c>
      <c r="F276" t="s">
        <v>551</v>
      </c>
    </row>
    <row r="277" spans="3:7" x14ac:dyDescent="0.25">
      <c r="E277" t="s">
        <v>508</v>
      </c>
      <c r="F277" t="s">
        <v>552</v>
      </c>
    </row>
    <row r="279" spans="3:7" x14ac:dyDescent="0.25">
      <c r="C279" t="s">
        <v>510</v>
      </c>
    </row>
    <row r="280" spans="3:7" x14ac:dyDescent="0.25">
      <c r="C280" t="s">
        <v>510</v>
      </c>
      <c r="D280" t="s">
        <v>511</v>
      </c>
      <c r="E280" t="s">
        <v>555</v>
      </c>
      <c r="G280" t="s">
        <v>556</v>
      </c>
    </row>
    <row r="281" spans="3:7" x14ac:dyDescent="0.25">
      <c r="C281" t="s">
        <v>510</v>
      </c>
    </row>
    <row r="282" spans="3:7" x14ac:dyDescent="0.25">
      <c r="C282" t="s">
        <v>553</v>
      </c>
      <c r="D282" t="s">
        <v>554</v>
      </c>
      <c r="E282" t="s">
        <v>554</v>
      </c>
      <c r="F282" t="s">
        <v>554</v>
      </c>
      <c r="G282" t="s">
        <v>554</v>
      </c>
    </row>
    <row r="283" spans="3:7" x14ac:dyDescent="0.25">
      <c r="C283" t="s">
        <v>510</v>
      </c>
      <c r="D283" t="s">
        <v>557</v>
      </c>
      <c r="E283" t="s">
        <v>558</v>
      </c>
      <c r="F283" t="s">
        <v>510</v>
      </c>
      <c r="G283" t="s">
        <v>510</v>
      </c>
    </row>
    <row r="285" spans="3:7" x14ac:dyDescent="0.25">
      <c r="C285" t="s">
        <v>509</v>
      </c>
      <c r="D285" t="s">
        <v>509</v>
      </c>
      <c r="E285" t="s">
        <v>509</v>
      </c>
      <c r="F285" t="s">
        <v>509</v>
      </c>
      <c r="G285" t="s">
        <v>509</v>
      </c>
    </row>
    <row r="287" spans="3:7" x14ac:dyDescent="0.25">
      <c r="C287" t="s">
        <v>509</v>
      </c>
      <c r="D287" t="s">
        <v>509</v>
      </c>
      <c r="E287" t="s">
        <v>509</v>
      </c>
      <c r="F287" t="s">
        <v>509</v>
      </c>
      <c r="G287" t="s">
        <v>509</v>
      </c>
    </row>
    <row r="289" spans="3:7" x14ac:dyDescent="0.25">
      <c r="C289" t="s">
        <v>509</v>
      </c>
      <c r="D289" t="s">
        <v>509</v>
      </c>
      <c r="E289" t="s">
        <v>509</v>
      </c>
      <c r="F289" t="s">
        <v>509</v>
      </c>
      <c r="G289" t="s">
        <v>509</v>
      </c>
    </row>
    <row r="291" spans="3:7" x14ac:dyDescent="0.25">
      <c r="C291" t="s">
        <v>509</v>
      </c>
      <c r="D291" t="s">
        <v>509</v>
      </c>
      <c r="E291" t="s">
        <v>509</v>
      </c>
      <c r="F291" t="s">
        <v>509</v>
      </c>
      <c r="G291" t="s">
        <v>509</v>
      </c>
    </row>
    <row r="293" spans="3:7" x14ac:dyDescent="0.25">
      <c r="C293" t="s">
        <v>509</v>
      </c>
      <c r="D293" t="s">
        <v>509</v>
      </c>
      <c r="E293" t="s">
        <v>509</v>
      </c>
      <c r="F293" t="s">
        <v>509</v>
      </c>
      <c r="G293" t="s">
        <v>509</v>
      </c>
    </row>
    <row r="295" spans="3:7" x14ac:dyDescent="0.25">
      <c r="C295" t="s">
        <v>509</v>
      </c>
      <c r="D295" t="s">
        <v>509</v>
      </c>
      <c r="E295" t="s">
        <v>509</v>
      </c>
      <c r="F295" t="s">
        <v>509</v>
      </c>
      <c r="G295" t="s">
        <v>509</v>
      </c>
    </row>
    <row r="297" spans="3:7" x14ac:dyDescent="0.25">
      <c r="C297" t="s">
        <v>509</v>
      </c>
      <c r="D297" t="s">
        <v>509</v>
      </c>
      <c r="E297" t="s">
        <v>509</v>
      </c>
      <c r="F297" t="s">
        <v>509</v>
      </c>
      <c r="G297" t="s">
        <v>509</v>
      </c>
    </row>
    <row r="299" spans="3:7" x14ac:dyDescent="0.25">
      <c r="E299" t="s">
        <v>502</v>
      </c>
      <c r="F299" t="s">
        <v>549</v>
      </c>
    </row>
    <row r="301" spans="3:7" x14ac:dyDescent="0.25">
      <c r="E301" t="s">
        <v>504</v>
      </c>
      <c r="F301" t="s">
        <v>550</v>
      </c>
    </row>
    <row r="302" spans="3:7" x14ac:dyDescent="0.25">
      <c r="E302" t="s">
        <v>506</v>
      </c>
      <c r="F302" t="s">
        <v>551</v>
      </c>
    </row>
    <row r="303" spans="3:7" x14ac:dyDescent="0.25">
      <c r="E303" t="s">
        <v>508</v>
      </c>
      <c r="F303" t="s">
        <v>552</v>
      </c>
    </row>
    <row r="305" spans="3:7" x14ac:dyDescent="0.25">
      <c r="C305" t="s">
        <v>510</v>
      </c>
    </row>
    <row r="306" spans="3:7" x14ac:dyDescent="0.25">
      <c r="C306" t="s">
        <v>510</v>
      </c>
      <c r="D306" t="s">
        <v>511</v>
      </c>
      <c r="E306" t="s">
        <v>555</v>
      </c>
      <c r="G306" t="s">
        <v>556</v>
      </c>
    </row>
    <row r="307" spans="3:7" x14ac:dyDescent="0.25">
      <c r="C307" t="s">
        <v>510</v>
      </c>
    </row>
    <row r="308" spans="3:7" x14ac:dyDescent="0.25">
      <c r="C308" t="s">
        <v>553</v>
      </c>
      <c r="D308" t="s">
        <v>554</v>
      </c>
      <c r="E308" t="s">
        <v>554</v>
      </c>
      <c r="F308" t="s">
        <v>554</v>
      </c>
      <c r="G308" t="s">
        <v>554</v>
      </c>
    </row>
    <row r="309" spans="3:7" x14ac:dyDescent="0.25">
      <c r="C309" t="s">
        <v>510</v>
      </c>
      <c r="D309" t="s">
        <v>557</v>
      </c>
      <c r="E309" t="s">
        <v>558</v>
      </c>
      <c r="F309" t="s">
        <v>510</v>
      </c>
      <c r="G309" t="s">
        <v>510</v>
      </c>
    </row>
    <row r="311" spans="3:7" x14ac:dyDescent="0.25">
      <c r="C311" t="s">
        <v>509</v>
      </c>
      <c r="D311" t="s">
        <v>509</v>
      </c>
      <c r="E311" t="s">
        <v>509</v>
      </c>
      <c r="F311" t="s">
        <v>509</v>
      </c>
      <c r="G311" t="s">
        <v>509</v>
      </c>
    </row>
    <row r="313" spans="3:7" x14ac:dyDescent="0.25">
      <c r="C313" t="s">
        <v>509</v>
      </c>
      <c r="D313" t="s">
        <v>509</v>
      </c>
      <c r="E313" t="s">
        <v>509</v>
      </c>
      <c r="F313" t="s">
        <v>509</v>
      </c>
      <c r="G313" t="s">
        <v>509</v>
      </c>
    </row>
    <row r="315" spans="3:7" x14ac:dyDescent="0.25">
      <c r="C315" t="s">
        <v>509</v>
      </c>
      <c r="D315" t="s">
        <v>509</v>
      </c>
      <c r="E315" t="s">
        <v>509</v>
      </c>
      <c r="F315" t="s">
        <v>509</v>
      </c>
      <c r="G315" t="s">
        <v>509</v>
      </c>
    </row>
    <row r="317" spans="3:7" x14ac:dyDescent="0.25">
      <c r="C317" t="s">
        <v>509</v>
      </c>
      <c r="D317" t="s">
        <v>509</v>
      </c>
      <c r="E317" t="s">
        <v>509</v>
      </c>
      <c r="F317" t="s">
        <v>509</v>
      </c>
      <c r="G317" t="s">
        <v>509</v>
      </c>
    </row>
    <row r="319" spans="3:7" x14ac:dyDescent="0.25">
      <c r="C319" t="s">
        <v>509</v>
      </c>
      <c r="D319" t="s">
        <v>509</v>
      </c>
      <c r="E319" t="s">
        <v>509</v>
      </c>
      <c r="F319" t="s">
        <v>509</v>
      </c>
      <c r="G319" t="s">
        <v>509</v>
      </c>
    </row>
    <row r="321" spans="3:8" x14ac:dyDescent="0.25">
      <c r="C321" t="s">
        <v>509</v>
      </c>
      <c r="D321" t="s">
        <v>509</v>
      </c>
      <c r="E321" t="s">
        <v>509</v>
      </c>
      <c r="F321" t="s">
        <v>509</v>
      </c>
      <c r="G321" t="s">
        <v>509</v>
      </c>
    </row>
    <row r="323" spans="3:8" x14ac:dyDescent="0.25">
      <c r="E323" t="s">
        <v>502</v>
      </c>
      <c r="F323" t="s">
        <v>549</v>
      </c>
    </row>
    <row r="324" spans="3:8" x14ac:dyDescent="0.25">
      <c r="H324" t="s">
        <v>543</v>
      </c>
    </row>
    <row r="325" spans="3:8" x14ac:dyDescent="0.25">
      <c r="E325" t="s">
        <v>504</v>
      </c>
      <c r="F325" t="s">
        <v>550</v>
      </c>
    </row>
    <row r="326" spans="3:8" x14ac:dyDescent="0.25">
      <c r="E326" t="s">
        <v>506</v>
      </c>
      <c r="F326" t="s">
        <v>551</v>
      </c>
    </row>
    <row r="327" spans="3:8" x14ac:dyDescent="0.25">
      <c r="E327" t="s">
        <v>508</v>
      </c>
      <c r="F327" t="s">
        <v>552</v>
      </c>
    </row>
    <row r="329" spans="3:8" x14ac:dyDescent="0.25">
      <c r="C329" t="s">
        <v>510</v>
      </c>
    </row>
    <row r="330" spans="3:8" x14ac:dyDescent="0.25">
      <c r="C330" t="s">
        <v>510</v>
      </c>
      <c r="D330" t="s">
        <v>511</v>
      </c>
      <c r="E330" t="s">
        <v>555</v>
      </c>
      <c r="G330" t="s">
        <v>556</v>
      </c>
    </row>
    <row r="331" spans="3:8" x14ac:dyDescent="0.25">
      <c r="C331" t="s">
        <v>510</v>
      </c>
    </row>
    <row r="332" spans="3:8" x14ac:dyDescent="0.25">
      <c r="C332" t="s">
        <v>553</v>
      </c>
      <c r="D332" t="s">
        <v>554</v>
      </c>
      <c r="E332" t="s">
        <v>554</v>
      </c>
      <c r="F332" t="s">
        <v>554</v>
      </c>
      <c r="G332" t="s">
        <v>554</v>
      </c>
    </row>
    <row r="333" spans="3:8" x14ac:dyDescent="0.25">
      <c r="C333" t="s">
        <v>510</v>
      </c>
      <c r="D333" t="s">
        <v>557</v>
      </c>
      <c r="E333" t="s">
        <v>558</v>
      </c>
      <c r="F333" t="s">
        <v>510</v>
      </c>
      <c r="G333" t="s">
        <v>510</v>
      </c>
    </row>
    <row r="335" spans="3:8" x14ac:dyDescent="0.25">
      <c r="C335" t="s">
        <v>509</v>
      </c>
      <c r="D335" t="s">
        <v>509</v>
      </c>
      <c r="E335" t="s">
        <v>509</v>
      </c>
      <c r="F335" t="s">
        <v>509</v>
      </c>
      <c r="G335" t="s">
        <v>509</v>
      </c>
    </row>
    <row r="337" spans="3:7" x14ac:dyDescent="0.25">
      <c r="C337" t="s">
        <v>509</v>
      </c>
      <c r="D337" t="s">
        <v>509</v>
      </c>
      <c r="E337" t="s">
        <v>509</v>
      </c>
      <c r="F337" t="s">
        <v>509</v>
      </c>
      <c r="G337" t="s">
        <v>509</v>
      </c>
    </row>
    <row r="339" spans="3:7" x14ac:dyDescent="0.25">
      <c r="C339" t="s">
        <v>509</v>
      </c>
      <c r="D339" t="s">
        <v>509</v>
      </c>
      <c r="E339" t="s">
        <v>509</v>
      </c>
      <c r="F339" t="s">
        <v>509</v>
      </c>
      <c r="G339" t="s">
        <v>509</v>
      </c>
    </row>
    <row r="341" spans="3:7" x14ac:dyDescent="0.25">
      <c r="C341" t="s">
        <v>509</v>
      </c>
      <c r="D341" t="s">
        <v>509</v>
      </c>
      <c r="E341" t="s">
        <v>509</v>
      </c>
      <c r="F341" t="s">
        <v>509</v>
      </c>
      <c r="G341" t="s">
        <v>509</v>
      </c>
    </row>
    <row r="343" spans="3:7" x14ac:dyDescent="0.25">
      <c r="C343" t="s">
        <v>509</v>
      </c>
      <c r="D343" t="s">
        <v>509</v>
      </c>
      <c r="E343" t="s">
        <v>509</v>
      </c>
      <c r="F343" t="s">
        <v>509</v>
      </c>
      <c r="G343" t="s">
        <v>509</v>
      </c>
    </row>
    <row r="345" spans="3:7" x14ac:dyDescent="0.25">
      <c r="C345" t="s">
        <v>509</v>
      </c>
      <c r="D345" t="s">
        <v>509</v>
      </c>
      <c r="E345" t="s">
        <v>509</v>
      </c>
      <c r="F345" t="s">
        <v>509</v>
      </c>
      <c r="G345" t="s">
        <v>509</v>
      </c>
    </row>
    <row r="347" spans="3:7" x14ac:dyDescent="0.25">
      <c r="C347" t="s">
        <v>509</v>
      </c>
      <c r="D347" t="s">
        <v>509</v>
      </c>
      <c r="E347" t="s">
        <v>509</v>
      </c>
      <c r="F347" t="s">
        <v>509</v>
      </c>
      <c r="G347" t="s">
        <v>509</v>
      </c>
    </row>
    <row r="349" spans="3:7" x14ac:dyDescent="0.25">
      <c r="C349" t="s">
        <v>509</v>
      </c>
      <c r="D349" t="s">
        <v>509</v>
      </c>
      <c r="E349" t="s">
        <v>509</v>
      </c>
      <c r="F349" t="s">
        <v>509</v>
      </c>
      <c r="G349" t="s">
        <v>509</v>
      </c>
    </row>
    <row r="351" spans="3:7" x14ac:dyDescent="0.25">
      <c r="E351" t="s">
        <v>502</v>
      </c>
      <c r="F351" t="s">
        <v>549</v>
      </c>
    </row>
    <row r="353" spans="3:7" x14ac:dyDescent="0.25">
      <c r="E353" t="s">
        <v>504</v>
      </c>
      <c r="F353" t="s">
        <v>550</v>
      </c>
    </row>
    <row r="354" spans="3:7" x14ac:dyDescent="0.25">
      <c r="E354" t="s">
        <v>506</v>
      </c>
      <c r="F354" t="s">
        <v>551</v>
      </c>
    </row>
    <row r="355" spans="3:7" x14ac:dyDescent="0.25">
      <c r="E355" t="s">
        <v>508</v>
      </c>
      <c r="F355" t="s">
        <v>552</v>
      </c>
    </row>
    <row r="357" spans="3:7" x14ac:dyDescent="0.25">
      <c r="C357" t="s">
        <v>510</v>
      </c>
    </row>
    <row r="358" spans="3:7" x14ac:dyDescent="0.25">
      <c r="C358" t="s">
        <v>510</v>
      </c>
      <c r="D358" t="s">
        <v>511</v>
      </c>
      <c r="E358" t="s">
        <v>555</v>
      </c>
      <c r="G358" t="s">
        <v>556</v>
      </c>
    </row>
    <row r="359" spans="3:7" x14ac:dyDescent="0.25">
      <c r="C359" t="s">
        <v>510</v>
      </c>
    </row>
    <row r="360" spans="3:7" x14ac:dyDescent="0.25">
      <c r="C360" t="s">
        <v>553</v>
      </c>
      <c r="D360" t="s">
        <v>554</v>
      </c>
      <c r="E360" t="s">
        <v>554</v>
      </c>
      <c r="F360" t="s">
        <v>554</v>
      </c>
      <c r="G360" t="s">
        <v>554</v>
      </c>
    </row>
    <row r="361" spans="3:7" x14ac:dyDescent="0.25">
      <c r="C361" t="s">
        <v>510</v>
      </c>
      <c r="D361" t="s">
        <v>557</v>
      </c>
      <c r="E361" t="s">
        <v>558</v>
      </c>
      <c r="F361" t="s">
        <v>510</v>
      </c>
      <c r="G361" t="s">
        <v>510</v>
      </c>
    </row>
    <row r="363" spans="3:7" x14ac:dyDescent="0.25">
      <c r="C363" t="s">
        <v>509</v>
      </c>
      <c r="D363" t="s">
        <v>509</v>
      </c>
      <c r="E363" t="s">
        <v>509</v>
      </c>
      <c r="F363" t="s">
        <v>509</v>
      </c>
      <c r="G363" t="s">
        <v>509</v>
      </c>
    </row>
    <row r="365" spans="3:7" x14ac:dyDescent="0.25">
      <c r="C365" t="s">
        <v>509</v>
      </c>
      <c r="D365" t="s">
        <v>509</v>
      </c>
      <c r="E365" t="s">
        <v>509</v>
      </c>
      <c r="F365" t="s">
        <v>509</v>
      </c>
      <c r="G365" t="s">
        <v>509</v>
      </c>
    </row>
    <row r="367" spans="3:7" x14ac:dyDescent="0.25">
      <c r="C367" t="s">
        <v>509</v>
      </c>
      <c r="D367" t="s">
        <v>509</v>
      </c>
      <c r="E367" t="s">
        <v>509</v>
      </c>
      <c r="F367" t="s">
        <v>509</v>
      </c>
      <c r="G367" t="s">
        <v>509</v>
      </c>
    </row>
    <row r="369" spans="3:7" x14ac:dyDescent="0.25">
      <c r="C369" t="s">
        <v>509</v>
      </c>
      <c r="D369" t="s">
        <v>509</v>
      </c>
      <c r="E369" t="s">
        <v>509</v>
      </c>
      <c r="F369" t="s">
        <v>509</v>
      </c>
      <c r="G369" t="s">
        <v>509</v>
      </c>
    </row>
    <row r="371" spans="3:7" x14ac:dyDescent="0.25">
      <c r="C371" t="s">
        <v>509</v>
      </c>
      <c r="D371" t="s">
        <v>509</v>
      </c>
      <c r="E371" t="s">
        <v>509</v>
      </c>
      <c r="F371" t="s">
        <v>509</v>
      </c>
      <c r="G371" t="s">
        <v>509</v>
      </c>
    </row>
    <row r="373" spans="3:7" x14ac:dyDescent="0.25">
      <c r="C373" t="s">
        <v>509</v>
      </c>
      <c r="D373" t="s">
        <v>509</v>
      </c>
      <c r="E373" t="s">
        <v>509</v>
      </c>
      <c r="F373" t="s">
        <v>509</v>
      </c>
      <c r="G373" t="s">
        <v>509</v>
      </c>
    </row>
    <row r="375" spans="3:7" x14ac:dyDescent="0.25">
      <c r="C375" t="s">
        <v>509</v>
      </c>
      <c r="D375" t="s">
        <v>509</v>
      </c>
      <c r="E375" t="s">
        <v>509</v>
      </c>
      <c r="F375" t="s">
        <v>509</v>
      </c>
      <c r="G375" t="s">
        <v>509</v>
      </c>
    </row>
    <row r="376" spans="3:7" x14ac:dyDescent="0.25">
      <c r="C376" t="s">
        <v>509</v>
      </c>
      <c r="D376" t="s">
        <v>509</v>
      </c>
      <c r="E376" t="s">
        <v>509</v>
      </c>
      <c r="F376" t="s">
        <v>509</v>
      </c>
      <c r="G376" t="s">
        <v>509</v>
      </c>
    </row>
  </sheetData>
  <sortState xmlns:xlrd2="http://schemas.microsoft.com/office/spreadsheetml/2017/richdata2" ref="A1:G392">
    <sortCondition ref="A1:A39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E. E.P</vt:lpstr>
      <vt:lpstr>Ingresos</vt:lpstr>
      <vt:lpstr>Gastos</vt:lpstr>
      <vt:lpstr>Hoja2</vt:lpstr>
      <vt:lpstr>Hoja3</vt:lpstr>
      <vt:lpstr>Hoja2!REPORTE_enero_a_marzo_2019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Jimenez</dc:creator>
  <cp:lastModifiedBy>Rolando Rodriguez Ocampo</cp:lastModifiedBy>
  <cp:lastPrinted>2021-01-15T20:39:51Z</cp:lastPrinted>
  <dcterms:created xsi:type="dcterms:W3CDTF">2016-10-12T13:59:59Z</dcterms:created>
  <dcterms:modified xsi:type="dcterms:W3CDTF">2021-01-18T14:19:21Z</dcterms:modified>
</cp:coreProperties>
</file>