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520" tabRatio="601" activeTab="0"/>
  </bookViews>
  <sheets>
    <sheet name="CUADRO 2 RH" sheetId="1" r:id="rId1"/>
    <sheet name="CUADRO 3 SA" sheetId="2" r:id="rId2"/>
  </sheets>
  <definedNames>
    <definedName name="_xlnm.Print_Area" localSheetId="0">'CUADRO 2 RH'!$A$1:$R$55</definedName>
  </definedNames>
  <calcPr fullCalcOnLoad="1"/>
</workbook>
</file>

<file path=xl/sharedStrings.xml><?xml version="1.0" encoding="utf-8"?>
<sst xmlns="http://schemas.openxmlformats.org/spreadsheetml/2006/main" count="111" uniqueCount="81">
  <si>
    <t>I</t>
  </si>
  <si>
    <t>II</t>
  </si>
  <si>
    <t>III</t>
  </si>
  <si>
    <t>ACTUAL</t>
  </si>
  <si>
    <t>PROPUESTO</t>
  </si>
  <si>
    <t>(3)</t>
  </si>
  <si>
    <t xml:space="preserve"> </t>
  </si>
  <si>
    <t>De acuerdo al artículo 20 del Código Municipal (1)</t>
  </si>
  <si>
    <t>a) Salario mayor pagado</t>
  </si>
  <si>
    <t xml:space="preserve">    (Puesto )</t>
  </si>
  <si>
    <t xml:space="preserve">   Fecha de ingreso</t>
  </si>
  <si>
    <t xml:space="preserve">    Salario Base</t>
  </si>
  <si>
    <t xml:space="preserve">    Anualidades</t>
  </si>
  <si>
    <t xml:space="preserve">    Carrera Profesional</t>
  </si>
  <si>
    <t xml:space="preserve">    más:</t>
  </si>
  <si>
    <t xml:space="preserve">     Más: </t>
  </si>
  <si>
    <t xml:space="preserve">(4) </t>
  </si>
  <si>
    <t xml:space="preserve">     Total salario mensual</t>
  </si>
  <si>
    <r>
      <t xml:space="preserve">     </t>
    </r>
    <r>
      <rPr>
        <b/>
        <sz val="9"/>
        <rFont val="Arial"/>
        <family val="2"/>
      </rPr>
      <t>Más:</t>
    </r>
  </si>
  <si>
    <t xml:space="preserve">    Monto de la pensión</t>
  </si>
  <si>
    <t>(5)</t>
  </si>
  <si>
    <t>(1)  Las opciones a), b) y c) son excluyentes. Debe de llenarse solo la opción que se determine.</t>
  </si>
  <si>
    <t xml:space="preserve">(3)  Debe ubicarse en la relación de puestos. </t>
  </si>
  <si>
    <t>(4) Debe clasificarse dentro de incentivos salariales en el la subpartida 0.03.02</t>
  </si>
  <si>
    <t>(5) Debe clasificarse como Gastos de representación personal en la subpartida 0.99.01</t>
  </si>
  <si>
    <t>Con las anualidades aprobadas</t>
  </si>
  <si>
    <t xml:space="preserve">   Restricción del ejercicio liberal de la profesión (2)</t>
  </si>
  <si>
    <t xml:space="preserve">    Gastos de representación (50% del monto de la pensión)</t>
  </si>
  <si>
    <t xml:space="preserve">     Restricción del ejercicio liberal de la profesión (2)</t>
  </si>
  <si>
    <t xml:space="preserve">    Salario definido por tabla</t>
  </si>
  <si>
    <t xml:space="preserve">   Monto del presupuesto ordinario</t>
  </si>
  <si>
    <t xml:space="preserve">    Total salario mayor pagado</t>
  </si>
  <si>
    <t xml:space="preserve">    Salario base del Alcalde</t>
  </si>
  <si>
    <t xml:space="preserve">    Total salario mensual</t>
  </si>
  <si>
    <t>CUADRO No. 3</t>
  </si>
  <si>
    <t xml:space="preserve">    Otros incentivos salariales</t>
  </si>
  <si>
    <t xml:space="preserve">   10% del salario mayor pagado (según artículo 20 Código Municipal)</t>
  </si>
  <si>
    <t>b) Con base en la tabla establecida en el art. 20 del Código Municipal</t>
  </si>
  <si>
    <t>Procesos sustantivos</t>
  </si>
  <si>
    <t>Por programa</t>
  </si>
  <si>
    <t>Apoyo</t>
  </si>
  <si>
    <t xml:space="preserve">Nivel </t>
  </si>
  <si>
    <t>Sueldos para cargos fijos</t>
  </si>
  <si>
    <t>Servicios especiales</t>
  </si>
  <si>
    <t>Diferencia</t>
  </si>
  <si>
    <t>IV</t>
  </si>
  <si>
    <t>Nivel superior ejecutivo</t>
  </si>
  <si>
    <t>Profesional</t>
  </si>
  <si>
    <t>Técnico</t>
  </si>
  <si>
    <t>Administrativo</t>
  </si>
  <si>
    <t>De servicio</t>
  </si>
  <si>
    <t>Total</t>
  </si>
  <si>
    <t>RESUMEN:</t>
  </si>
  <si>
    <t>RESUMEN POR PROGRAMA:</t>
  </si>
  <si>
    <t>Plazas en sueldos para cargos fijos</t>
  </si>
  <si>
    <t>Programa I: Dirección y Administración General</t>
  </si>
  <si>
    <t>Plazas en servicios especiales</t>
  </si>
  <si>
    <t>Programa II: Servicios Comunitarios</t>
  </si>
  <si>
    <t>Plazas en procesos sustantivos</t>
  </si>
  <si>
    <t>Programa III: Inversiones</t>
  </si>
  <si>
    <t>Plazas en procesos de apoyo</t>
  </si>
  <si>
    <t>Programa IV: Partidas específicas</t>
  </si>
  <si>
    <t>Total de plazas</t>
  </si>
  <si>
    <t>Puestos de confianza</t>
  </si>
  <si>
    <t>Otros</t>
  </si>
  <si>
    <t>SALARIO DEL ALCALDE/SA</t>
  </si>
  <si>
    <t>SALARIO DEL VICEALCALDE/SA</t>
  </si>
  <si>
    <t>Más:</t>
  </si>
  <si>
    <t>Restricción del ejercicio liberal de la profesión (2)</t>
  </si>
  <si>
    <t>Total salario mensual</t>
  </si>
  <si>
    <t>Servicios    especiales</t>
  </si>
  <si>
    <t>Más la anualidad del periodo</t>
  </si>
  <si>
    <t>a) Con base en el 80% del salario base del Alcalde/sa</t>
  </si>
  <si>
    <t>Salario base del Vicealcalde/sa (Art.20 del Código Municipal)</t>
  </si>
  <si>
    <t>(2) Aportar la base legal.</t>
  </si>
  <si>
    <t>c) Con base en el 50% de la pensión del Alcalde/esa</t>
  </si>
  <si>
    <t>b) Con base en el 50% de la pensión del Vicealcalde/sa</t>
  </si>
  <si>
    <t>MUNICIPALIDAD DE ALAJUELA</t>
  </si>
  <si>
    <t xml:space="preserve">Elaborado por Lic. Andrea Porras </t>
  </si>
  <si>
    <t>Fecha: 30/08/2013</t>
  </si>
  <si>
    <t xml:space="preserve">Estructura organizacional </t>
  </si>
</sst>
</file>

<file path=xl/styles.xml><?xml version="1.0" encoding="utf-8"?>
<styleSheet xmlns="http://schemas.openxmlformats.org/spreadsheetml/2006/main">
  <numFmts count="3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&quot;pta&quot;_-;\-* #,##0.00\ &quot;pta&quot;_-;_-* &quot;-&quot;??\ &quot;pta&quot;_-;_-@_-"/>
    <numFmt numFmtId="173" formatCode="00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0.0%"/>
    <numFmt numFmtId="183" formatCode="0.0"/>
    <numFmt numFmtId="184" formatCode="#,##0.0"/>
    <numFmt numFmtId="185" formatCode="&quot;₡&quot;#,##0.00"/>
  </numFmts>
  <fonts count="5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.5"/>
      <color indexed="8"/>
      <name val="Arial"/>
      <family val="0"/>
    </font>
    <font>
      <b/>
      <sz val="10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49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0" xfId="0" applyBorder="1" applyAlignment="1">
      <alignment/>
    </xf>
    <xf numFmtId="49" fontId="8" fillId="0" borderId="13" xfId="0" applyNumberFormat="1" applyFont="1" applyBorder="1" applyAlignment="1">
      <alignment/>
    </xf>
    <xf numFmtId="0" fontId="0" fillId="0" borderId="12" xfId="0" applyBorder="1" applyAlignment="1">
      <alignment/>
    </xf>
    <xf numFmtId="49" fontId="8" fillId="0" borderId="14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Fill="1" applyBorder="1" applyAlignment="1">
      <alignment horizontal="left" vertical="justify" wrapText="1"/>
    </xf>
    <xf numFmtId="0" fontId="8" fillId="0" borderId="15" xfId="0" applyFont="1" applyBorder="1" applyAlignment="1">
      <alignment/>
    </xf>
    <xf numFmtId="4" fontId="8" fillId="0" borderId="16" xfId="0" applyNumberFormat="1" applyFont="1" applyBorder="1" applyAlignment="1">
      <alignment/>
    </xf>
    <xf numFmtId="49" fontId="8" fillId="0" borderId="17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9" fontId="8" fillId="0" borderId="19" xfId="0" applyNumberFormat="1" applyFont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8" xfId="0" applyFont="1" applyBorder="1" applyAlignment="1">
      <alignment/>
    </xf>
    <xf numFmtId="49" fontId="0" fillId="0" borderId="13" xfId="0" applyNumberFormat="1" applyBorder="1" applyAlignment="1">
      <alignment/>
    </xf>
    <xf numFmtId="0" fontId="0" fillId="0" borderId="15" xfId="0" applyBorder="1" applyAlignment="1">
      <alignment horizontal="justify" vertical="justify" wrapText="1"/>
    </xf>
    <xf numFmtId="0" fontId="0" fillId="0" borderId="16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0" xfId="0" applyBorder="1" applyAlignment="1">
      <alignment horizontal="justify" vertical="justify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20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justify"/>
      <protection/>
    </xf>
    <xf numFmtId="0" fontId="0" fillId="34" borderId="0" xfId="0" applyFill="1" applyAlignment="1" applyProtection="1">
      <alignment/>
      <protection/>
    </xf>
    <xf numFmtId="0" fontId="0" fillId="0" borderId="21" xfId="0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26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9" fillId="34" borderId="26" xfId="0" applyFont="1" applyFill="1" applyBorder="1" applyAlignment="1" applyProtection="1">
      <alignment horizontal="center" vertical="justify"/>
      <protection/>
    </xf>
    <xf numFmtId="0" fontId="2" fillId="34" borderId="26" xfId="0" applyFont="1" applyFill="1" applyBorder="1" applyAlignment="1" applyProtection="1">
      <alignment horizontal="center" vertical="justify"/>
      <protection/>
    </xf>
    <xf numFmtId="0" fontId="4" fillId="33" borderId="22" xfId="0" applyFont="1" applyFill="1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8" xfId="0" applyFont="1" applyBorder="1" applyAlignment="1">
      <alignment horizontal="center" vertical="justify" wrapText="1"/>
    </xf>
    <xf numFmtId="49" fontId="0" fillId="0" borderId="16" xfId="0" applyNumberForma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Font="1" applyBorder="1" applyAlignment="1">
      <alignment vertical="top" wrapText="1"/>
    </xf>
    <xf numFmtId="0" fontId="2" fillId="0" borderId="12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left"/>
      <protection/>
    </xf>
    <xf numFmtId="0" fontId="2" fillId="34" borderId="28" xfId="0" applyFont="1" applyFill="1" applyBorder="1" applyAlignment="1" applyProtection="1">
      <alignment horizontal="justify" vertical="center"/>
      <protection/>
    </xf>
    <xf numFmtId="0" fontId="2" fillId="34" borderId="29" xfId="0" applyFont="1" applyFill="1" applyBorder="1" applyAlignment="1" applyProtection="1">
      <alignment horizontal="justify" vertical="center"/>
      <protection/>
    </xf>
    <xf numFmtId="0" fontId="2" fillId="33" borderId="30" xfId="0" applyFont="1" applyFill="1" applyBorder="1" applyAlignment="1" applyProtection="1">
      <alignment horizontal="center"/>
      <protection/>
    </xf>
    <xf numFmtId="0" fontId="2" fillId="33" borderId="31" xfId="0" applyFont="1" applyFill="1" applyBorder="1" applyAlignment="1" applyProtection="1">
      <alignment horizontal="center"/>
      <protection/>
    </xf>
    <xf numFmtId="0" fontId="2" fillId="33" borderId="32" xfId="0" applyFont="1" applyFill="1" applyBorder="1" applyAlignment="1" applyProtection="1">
      <alignment horizontal="center"/>
      <protection/>
    </xf>
    <xf numFmtId="0" fontId="2" fillId="34" borderId="28" xfId="0" applyFont="1" applyFill="1" applyBorder="1" applyAlignment="1" applyProtection="1">
      <alignment horizontal="center" vertical="center"/>
      <protection/>
    </xf>
    <xf numFmtId="0" fontId="2" fillId="34" borderId="29" xfId="0" applyFont="1" applyFill="1" applyBorder="1" applyAlignment="1" applyProtection="1">
      <alignment horizontal="center" vertical="center"/>
      <protection/>
    </xf>
    <xf numFmtId="0" fontId="9" fillId="33" borderId="28" xfId="0" applyFont="1" applyFill="1" applyBorder="1" applyAlignment="1" applyProtection="1">
      <alignment horizontal="center" vertical="justify"/>
      <protection/>
    </xf>
    <xf numFmtId="0" fontId="9" fillId="33" borderId="29" xfId="0" applyFont="1" applyFill="1" applyBorder="1" applyAlignment="1" applyProtection="1">
      <alignment horizontal="center" vertical="justify"/>
      <protection/>
    </xf>
    <xf numFmtId="0" fontId="2" fillId="34" borderId="28" xfId="0" applyFont="1" applyFill="1" applyBorder="1" applyAlignment="1" applyProtection="1">
      <alignment horizontal="center" vertical="justify"/>
      <protection/>
    </xf>
    <xf numFmtId="0" fontId="2" fillId="34" borderId="29" xfId="0" applyFont="1" applyFill="1" applyBorder="1" applyAlignment="1" applyProtection="1">
      <alignment horizontal="center" vertical="justify"/>
      <protection/>
    </xf>
    <xf numFmtId="0" fontId="2" fillId="34" borderId="26" xfId="0" applyFont="1" applyFill="1" applyBorder="1" applyAlignment="1" applyProtection="1">
      <alignment horizontal="center" vertical="justify"/>
      <protection/>
    </xf>
    <xf numFmtId="0" fontId="2" fillId="34" borderId="27" xfId="0" applyFont="1" applyFill="1" applyBorder="1" applyAlignment="1" applyProtection="1">
      <alignment horizontal="center" vertical="justify"/>
      <protection/>
    </xf>
    <xf numFmtId="0" fontId="8" fillId="0" borderId="18" xfId="0" applyFont="1" applyBorder="1" applyAlignment="1">
      <alignment horizontal="center" vertical="justify" wrapText="1"/>
    </xf>
    <xf numFmtId="0" fontId="8" fillId="0" borderId="19" xfId="0" applyFont="1" applyBorder="1" applyAlignment="1">
      <alignment horizontal="center" vertical="justify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Plazas fijas y especiales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2015"/>
          <c:w val="0.9405"/>
          <c:h val="0.74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2 RH'!$A$23:$A$24,'CUADRO 2 RH'!$A$27)</c:f>
              <c:strCache/>
            </c:strRef>
          </c:cat>
          <c:val>
            <c:numRef>
              <c:f>('CUADRO 2 RH'!$C$23:$C$24,'CUADRO 2 RH'!$C$27)</c:f>
              <c:numCache/>
            </c:numRef>
          </c:val>
        </c:ser>
        <c:axId val="56862624"/>
        <c:axId val="42001569"/>
      </c:barChart>
      <c:catAx>
        <c:axId val="56862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01569"/>
        <c:crosses val="autoZero"/>
        <c:auto val="1"/>
        <c:lblOffset val="100"/>
        <c:tickLblSkip val="1"/>
        <c:noMultiLvlLbl val="0"/>
      </c:catAx>
      <c:valAx>
        <c:axId val="420015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62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Plazas en procesos sustantivos y de apoyo</a:t>
            </a:r>
          </a:p>
        </c:rich>
      </c:tx>
      <c:layout>
        <c:manualLayout>
          <c:xMode val="factor"/>
          <c:yMode val="factor"/>
          <c:x val="-0.0025"/>
          <c:y val="-0.04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2125"/>
          <c:w val="0.9515"/>
          <c:h val="0.73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 RH'!$A$25:$A$27</c:f>
              <c:strCache/>
            </c:strRef>
          </c:cat>
          <c:val>
            <c:numRef>
              <c:f>'CUADRO 2 RH'!$C$25:$C$27</c:f>
              <c:numCache/>
            </c:numRef>
          </c:val>
        </c:ser>
        <c:axId val="42469802"/>
        <c:axId val="46683899"/>
      </c:barChart>
      <c:catAx>
        <c:axId val="42469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83899"/>
        <c:crosses val="autoZero"/>
        <c:auto val="1"/>
        <c:lblOffset val="100"/>
        <c:tickLblSkip val="1"/>
        <c:noMultiLvlLbl val="0"/>
      </c:catAx>
      <c:valAx>
        <c:axId val="466838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69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Plazas según estructura programática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204"/>
          <c:w val="0.955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 RH'!$F$23:$F$27</c:f>
              <c:strCache/>
            </c:strRef>
          </c:cat>
          <c:val>
            <c:numRef>
              <c:f>'CUADRO 2 RH'!$M$23:$M$27</c:f>
              <c:numCache/>
            </c:numRef>
          </c:val>
        </c:ser>
        <c:axId val="17501908"/>
        <c:axId val="23299445"/>
      </c:barChart>
      <c:catAx>
        <c:axId val="17501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99445"/>
        <c:crosses val="autoZero"/>
        <c:auto val="1"/>
        <c:lblOffset val="100"/>
        <c:tickLblSkip val="1"/>
        <c:noMultiLvlLbl val="0"/>
      </c:catAx>
      <c:valAx>
        <c:axId val="23299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01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29</xdr:row>
      <xdr:rowOff>38100</xdr:rowOff>
    </xdr:from>
    <xdr:to>
      <xdr:col>3</xdr:col>
      <xdr:colOff>171450</xdr:colOff>
      <xdr:row>41</xdr:row>
      <xdr:rowOff>19050</xdr:rowOff>
    </xdr:to>
    <xdr:graphicFrame>
      <xdr:nvGraphicFramePr>
        <xdr:cNvPr id="1" name="Gráfico 17"/>
        <xdr:cNvGraphicFramePr/>
      </xdr:nvGraphicFramePr>
      <xdr:xfrm>
        <a:off x="28575" y="5476875"/>
        <a:ext cx="3286125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29</xdr:row>
      <xdr:rowOff>47625</xdr:rowOff>
    </xdr:from>
    <xdr:to>
      <xdr:col>13</xdr:col>
      <xdr:colOff>247650</xdr:colOff>
      <xdr:row>41</xdr:row>
      <xdr:rowOff>28575</xdr:rowOff>
    </xdr:to>
    <xdr:graphicFrame>
      <xdr:nvGraphicFramePr>
        <xdr:cNvPr id="2" name="Gráfico 18"/>
        <xdr:cNvGraphicFramePr/>
      </xdr:nvGraphicFramePr>
      <xdr:xfrm>
        <a:off x="3619500" y="5486400"/>
        <a:ext cx="4019550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419100</xdr:colOff>
      <xdr:row>42</xdr:row>
      <xdr:rowOff>9525</xdr:rowOff>
    </xdr:from>
    <xdr:to>
      <xdr:col>10</xdr:col>
      <xdr:colOff>200025</xdr:colOff>
      <xdr:row>54</xdr:row>
      <xdr:rowOff>114300</xdr:rowOff>
    </xdr:to>
    <xdr:graphicFrame>
      <xdr:nvGraphicFramePr>
        <xdr:cNvPr id="3" name="Gráfico 19"/>
        <xdr:cNvGraphicFramePr/>
      </xdr:nvGraphicFramePr>
      <xdr:xfrm>
        <a:off x="1800225" y="7553325"/>
        <a:ext cx="4314825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showGridLines="0" tabSelected="1" view="pageBreakPreview" zoomScaleNormal="120" zoomScaleSheetLayoutView="100" zoomScalePageLayoutView="0" workbookViewId="0" topLeftCell="A1">
      <selection activeCell="U12" sqref="U12"/>
    </sheetView>
  </sheetViews>
  <sheetFormatPr defaultColWidth="11.57421875" defaultRowHeight="12.75"/>
  <cols>
    <col min="1" max="1" width="20.7109375" style="1" customWidth="1"/>
    <col min="2" max="2" width="13.57421875" style="1" customWidth="1"/>
    <col min="3" max="3" width="12.8515625" style="1" customWidth="1"/>
    <col min="4" max="8" width="4.8515625" style="1" customWidth="1"/>
    <col min="9" max="9" width="4.140625" style="1" customWidth="1"/>
    <col min="10" max="10" width="13.140625" style="1" customWidth="1"/>
    <col min="11" max="11" width="9.421875" style="1" customWidth="1"/>
    <col min="12" max="12" width="7.57421875" style="3" customWidth="1"/>
    <col min="13" max="13" width="5.140625" style="1" customWidth="1"/>
    <col min="14" max="16" width="4.421875" style="1" customWidth="1"/>
    <col min="17" max="17" width="4.8515625" style="1" customWidth="1"/>
    <col min="18" max="16384" width="11.57421875" style="1" customWidth="1"/>
  </cols>
  <sheetData>
    <row r="1" spans="1:16" ht="15.75">
      <c r="A1" s="66" t="s">
        <v>77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18">
      <c r="A2" s="65" t="s">
        <v>80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2:16" ht="12.7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20.25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2:17" s="32" customFormat="1" ht="13.5" thickBot="1">
      <c r="B5" s="70" t="s">
        <v>38</v>
      </c>
      <c r="C5" s="71"/>
      <c r="D5" s="33"/>
      <c r="E5" s="70" t="s">
        <v>39</v>
      </c>
      <c r="F5" s="72"/>
      <c r="G5" s="72"/>
      <c r="H5" s="71"/>
      <c r="J5" s="70" t="s">
        <v>40</v>
      </c>
      <c r="K5" s="71"/>
      <c r="L5" s="33"/>
      <c r="M5" s="33"/>
      <c r="N5" s="70" t="s">
        <v>39</v>
      </c>
      <c r="O5" s="72"/>
      <c r="P5" s="72"/>
      <c r="Q5" s="71"/>
    </row>
    <row r="6" spans="1:17" s="32" customFormat="1" ht="26.25" customHeight="1" thickBot="1">
      <c r="A6" s="73" t="s">
        <v>41</v>
      </c>
      <c r="B6" s="68" t="s">
        <v>42</v>
      </c>
      <c r="C6" s="68" t="s">
        <v>70</v>
      </c>
      <c r="D6" s="75" t="s">
        <v>44</v>
      </c>
      <c r="E6" s="77" t="s">
        <v>0</v>
      </c>
      <c r="F6" s="77" t="s">
        <v>1</v>
      </c>
      <c r="G6" s="77" t="s">
        <v>2</v>
      </c>
      <c r="H6" s="77" t="s">
        <v>45</v>
      </c>
      <c r="I6" s="34"/>
      <c r="J6" s="68" t="s">
        <v>42</v>
      </c>
      <c r="K6" s="79" t="s">
        <v>43</v>
      </c>
      <c r="L6" s="80"/>
      <c r="M6" s="75" t="s">
        <v>44</v>
      </c>
      <c r="N6" s="77" t="s">
        <v>0</v>
      </c>
      <c r="O6" s="77" t="s">
        <v>1</v>
      </c>
      <c r="P6" s="77" t="s">
        <v>2</v>
      </c>
      <c r="Q6" s="77" t="s">
        <v>45</v>
      </c>
    </row>
    <row r="7" spans="1:17" s="32" customFormat="1" ht="34.5" thickBot="1">
      <c r="A7" s="74"/>
      <c r="B7" s="69"/>
      <c r="C7" s="69"/>
      <c r="D7" s="76"/>
      <c r="E7" s="78"/>
      <c r="F7" s="78"/>
      <c r="G7" s="78"/>
      <c r="H7" s="78"/>
      <c r="I7" s="34"/>
      <c r="J7" s="69"/>
      <c r="K7" s="52" t="s">
        <v>63</v>
      </c>
      <c r="L7" s="53" t="s">
        <v>64</v>
      </c>
      <c r="M7" s="76"/>
      <c r="N7" s="78"/>
      <c r="O7" s="78"/>
      <c r="P7" s="78"/>
      <c r="Q7" s="78"/>
    </row>
    <row r="8" s="32" customFormat="1" ht="12.75"/>
    <row r="9" spans="1:17" s="32" customFormat="1" ht="12.75">
      <c r="A9" s="35" t="s">
        <v>46</v>
      </c>
      <c r="B9" s="36">
        <f>+F9+G9</f>
        <v>2</v>
      </c>
      <c r="C9" s="36"/>
      <c r="D9" s="37">
        <f>(B9+C9)-(E9+F9+G9+H9)</f>
        <v>0</v>
      </c>
      <c r="E9" s="36"/>
      <c r="F9" s="36">
        <v>1</v>
      </c>
      <c r="G9" s="36">
        <v>1</v>
      </c>
      <c r="H9" s="36"/>
      <c r="I9" s="38"/>
      <c r="J9" s="36">
        <v>2</v>
      </c>
      <c r="K9" s="36">
        <v>3</v>
      </c>
      <c r="L9" s="36"/>
      <c r="M9" s="37">
        <f>(J9+K9+L9)-(N9+O9+P9+Q9)</f>
        <v>0</v>
      </c>
      <c r="N9" s="36">
        <f>SUM(J9+K9)</f>
        <v>5</v>
      </c>
      <c r="O9" s="36"/>
      <c r="P9" s="36"/>
      <c r="Q9" s="36"/>
    </row>
    <row r="10" spans="1:17" s="32" customFormat="1" ht="12.75">
      <c r="A10" s="35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7" s="32" customFormat="1" ht="12.75">
      <c r="A11" s="35" t="s">
        <v>47</v>
      </c>
      <c r="B11" s="36">
        <f>+F11+G11</f>
        <v>50</v>
      </c>
      <c r="C11" s="36"/>
      <c r="D11" s="37">
        <f>(B11+C11)-(E11+F11+G11+H11)</f>
        <v>0</v>
      </c>
      <c r="E11" s="36"/>
      <c r="F11" s="36">
        <v>28</v>
      </c>
      <c r="G11" s="36">
        <v>22</v>
      </c>
      <c r="H11" s="36"/>
      <c r="I11" s="38"/>
      <c r="J11" s="36">
        <v>66</v>
      </c>
      <c r="K11" s="36">
        <v>15</v>
      </c>
      <c r="L11" s="36"/>
      <c r="M11" s="37">
        <f>(J11+K11+L11)-(N11+O11+P11+Q11)</f>
        <v>0</v>
      </c>
      <c r="N11" s="36">
        <f>SUM(J11+K11)</f>
        <v>81</v>
      </c>
      <c r="O11" s="36"/>
      <c r="P11" s="36"/>
      <c r="Q11" s="36"/>
    </row>
    <row r="12" spans="1:17" s="32" customFormat="1" ht="12.75">
      <c r="A12" s="35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7" s="32" customFormat="1" ht="12.75">
      <c r="A13" s="35" t="s">
        <v>48</v>
      </c>
      <c r="B13" s="36">
        <f>+F13+G13</f>
        <v>20</v>
      </c>
      <c r="C13" s="36"/>
      <c r="D13" s="37">
        <f>(B13+C13)-(E13+F13+G13+H13)</f>
        <v>0</v>
      </c>
      <c r="E13" s="36"/>
      <c r="F13" s="36">
        <v>15</v>
      </c>
      <c r="G13" s="36">
        <v>5</v>
      </c>
      <c r="H13" s="36"/>
      <c r="I13" s="38"/>
      <c r="J13" s="36">
        <v>45</v>
      </c>
      <c r="K13" s="36"/>
      <c r="L13" s="36"/>
      <c r="M13" s="37">
        <f>(J13+K13+L13)-(N13+O13+P13+Q13)</f>
        <v>0</v>
      </c>
      <c r="N13" s="36">
        <f>SUM(J13+K13)</f>
        <v>45</v>
      </c>
      <c r="O13" s="36"/>
      <c r="P13" s="36"/>
      <c r="Q13" s="36"/>
    </row>
    <row r="14" spans="1:17" s="32" customFormat="1" ht="12.75">
      <c r="A14" s="35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s="32" customFormat="1" ht="12.75">
      <c r="A15" s="35" t="s">
        <v>49</v>
      </c>
      <c r="B15" s="36">
        <f>+F15+G15</f>
        <v>60</v>
      </c>
      <c r="C15" s="36"/>
      <c r="D15" s="37">
        <f>(B15+C15)-(E15+F15+G15+H15)</f>
        <v>0</v>
      </c>
      <c r="E15" s="36"/>
      <c r="F15" s="36">
        <v>50</v>
      </c>
      <c r="G15" s="36">
        <v>10</v>
      </c>
      <c r="H15" s="36"/>
      <c r="I15" s="38"/>
      <c r="J15" s="36">
        <v>76</v>
      </c>
      <c r="K15" s="36">
        <v>1</v>
      </c>
      <c r="L15" s="36"/>
      <c r="M15" s="37">
        <f>(J15+K15+L15)-(N15+O15+P15+Q15)</f>
        <v>0</v>
      </c>
      <c r="N15" s="36">
        <f>SUM(J15+L15+K15)</f>
        <v>77</v>
      </c>
      <c r="O15" s="36"/>
      <c r="P15" s="36"/>
      <c r="Q15" s="36"/>
    </row>
    <row r="16" spans="1:17" s="32" customFormat="1" ht="12.75">
      <c r="A16" s="35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s="32" customFormat="1" ht="12.75">
      <c r="A17" s="35" t="s">
        <v>50</v>
      </c>
      <c r="B17" s="36">
        <f>+F17+G17</f>
        <v>266</v>
      </c>
      <c r="C17" s="36"/>
      <c r="D17" s="37">
        <f>(B17+C17)-(E17+F17+G17+H17)</f>
        <v>0</v>
      </c>
      <c r="E17" s="36"/>
      <c r="F17" s="36">
        <v>195</v>
      </c>
      <c r="G17" s="36">
        <v>71</v>
      </c>
      <c r="H17" s="36"/>
      <c r="I17" s="38"/>
      <c r="J17" s="36">
        <v>24</v>
      </c>
      <c r="K17" s="36"/>
      <c r="L17" s="36"/>
      <c r="M17" s="37">
        <f>(J17+K17+L17)-(N17+O17+P17+Q17)</f>
        <v>0</v>
      </c>
      <c r="N17" s="36">
        <f>SUM(J17+K17)</f>
        <v>24</v>
      </c>
      <c r="O17" s="36"/>
      <c r="P17" s="36"/>
      <c r="Q17" s="36"/>
    </row>
    <row r="18" s="32" customFormat="1" ht="13.5" thickBot="1">
      <c r="A18" s="39"/>
    </row>
    <row r="19" spans="1:17" s="32" customFormat="1" ht="15.75" thickBot="1">
      <c r="A19" s="40" t="s">
        <v>51</v>
      </c>
      <c r="B19" s="41">
        <f>SUM(B9:B18)</f>
        <v>398</v>
      </c>
      <c r="C19" s="42">
        <f>SUM(C9:C17)</f>
        <v>0</v>
      </c>
      <c r="D19" s="43">
        <f>(B19+C19)-(E19+F19+G19+H19)</f>
        <v>0</v>
      </c>
      <c r="E19" s="41">
        <f>SUM(E9:E17)</f>
        <v>0</v>
      </c>
      <c r="F19" s="42">
        <f>SUM(F9:F17)</f>
        <v>289</v>
      </c>
      <c r="G19" s="42">
        <f>SUM(G9:G17)</f>
        <v>109</v>
      </c>
      <c r="H19" s="42">
        <f>SUM(H9:H17)</f>
        <v>0</v>
      </c>
      <c r="I19" s="44"/>
      <c r="J19" s="41">
        <f>SUM(J9:J17)</f>
        <v>213</v>
      </c>
      <c r="K19" s="42">
        <f>SUM(K9:K17)</f>
        <v>19</v>
      </c>
      <c r="L19" s="42">
        <f>SUM(L9:L17)</f>
        <v>0</v>
      </c>
      <c r="M19" s="54">
        <f>(J19+K19+L19)-(N19+O19+P19+Q19)</f>
        <v>0</v>
      </c>
      <c r="N19" s="41">
        <f>SUM(N9:N17)</f>
        <v>232</v>
      </c>
      <c r="O19" s="42">
        <f>SUM(O9:O17)</f>
        <v>0</v>
      </c>
      <c r="P19" s="42">
        <f>SUM(P9:P17)</f>
        <v>0</v>
      </c>
      <c r="Q19" s="42">
        <f>SUM(Q9:Q17)</f>
        <v>0</v>
      </c>
    </row>
    <row r="20" spans="1:16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3.5" thickBo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3.5" thickBot="1">
      <c r="A22" s="45" t="s">
        <v>52</v>
      </c>
      <c r="B22" s="46"/>
      <c r="C22" s="47"/>
      <c r="D22" s="48"/>
      <c r="E22" s="32"/>
      <c r="F22" s="45" t="s">
        <v>53</v>
      </c>
      <c r="G22" s="46"/>
      <c r="H22" s="49"/>
      <c r="I22" s="49"/>
      <c r="J22" s="49"/>
      <c r="K22" s="49"/>
      <c r="L22" s="49"/>
      <c r="M22" s="47"/>
      <c r="N22" s="32"/>
      <c r="O22" s="32"/>
      <c r="P22" s="32"/>
    </row>
    <row r="23" spans="1:16" ht="12.75">
      <c r="A23" s="32" t="s">
        <v>54</v>
      </c>
      <c r="B23" s="32"/>
      <c r="C23" s="32">
        <f>B19+J19</f>
        <v>611</v>
      </c>
      <c r="D23" s="32"/>
      <c r="E23" s="32"/>
      <c r="F23" s="32" t="s">
        <v>55</v>
      </c>
      <c r="G23" s="32"/>
      <c r="H23" s="32"/>
      <c r="I23" s="32"/>
      <c r="J23" s="32"/>
      <c r="K23" s="32"/>
      <c r="L23" s="32"/>
      <c r="M23" s="32">
        <f>E19+N19</f>
        <v>232</v>
      </c>
      <c r="N23" s="32"/>
      <c r="O23" s="32"/>
      <c r="P23" s="32"/>
    </row>
    <row r="24" spans="1:16" ht="12.75">
      <c r="A24" s="32" t="s">
        <v>56</v>
      </c>
      <c r="B24" s="32"/>
      <c r="C24" s="32">
        <f>C19+K19+L19</f>
        <v>19</v>
      </c>
      <c r="D24" s="32"/>
      <c r="E24" s="32"/>
      <c r="F24" s="32" t="s">
        <v>57</v>
      </c>
      <c r="G24" s="32"/>
      <c r="H24" s="32"/>
      <c r="I24" s="32"/>
      <c r="J24" s="32"/>
      <c r="K24" s="32"/>
      <c r="L24" s="32"/>
      <c r="M24" s="32">
        <f>F19+O19</f>
        <v>289</v>
      </c>
      <c r="N24" s="32"/>
      <c r="O24" s="32"/>
      <c r="P24" s="32"/>
    </row>
    <row r="25" spans="1:16" ht="12.75">
      <c r="A25" s="32" t="s">
        <v>58</v>
      </c>
      <c r="B25" s="32"/>
      <c r="C25" s="32">
        <f>B19+C19</f>
        <v>398</v>
      </c>
      <c r="D25" s="32"/>
      <c r="E25" s="32"/>
      <c r="F25" s="32" t="s">
        <v>59</v>
      </c>
      <c r="G25" s="32"/>
      <c r="H25" s="32"/>
      <c r="I25" s="32"/>
      <c r="J25" s="32"/>
      <c r="K25" s="32"/>
      <c r="L25" s="32"/>
      <c r="M25" s="32">
        <f>G19+P19</f>
        <v>109</v>
      </c>
      <c r="N25" s="32"/>
      <c r="O25" s="32"/>
      <c r="P25" s="32"/>
    </row>
    <row r="26" spans="1:16" ht="13.5" thickBot="1">
      <c r="A26" s="32" t="s">
        <v>60</v>
      </c>
      <c r="B26" s="32"/>
      <c r="C26" s="32">
        <f>J19+K19+L19</f>
        <v>232</v>
      </c>
      <c r="D26" s="32"/>
      <c r="E26" s="32"/>
      <c r="F26" s="32" t="s">
        <v>61</v>
      </c>
      <c r="G26" s="32"/>
      <c r="H26" s="32"/>
      <c r="I26" s="32"/>
      <c r="J26" s="32"/>
      <c r="K26" s="32"/>
      <c r="L26" s="32"/>
      <c r="M26" s="32">
        <f>H19+Q19</f>
        <v>0</v>
      </c>
      <c r="N26" s="32"/>
      <c r="O26" s="32"/>
      <c r="P26" s="32"/>
    </row>
    <row r="27" spans="1:16" ht="13.5" thickBot="1">
      <c r="A27" s="45" t="s">
        <v>62</v>
      </c>
      <c r="B27" s="46"/>
      <c r="C27" s="47">
        <f>B19+C19+J19+K19+L19</f>
        <v>630</v>
      </c>
      <c r="D27" s="48"/>
      <c r="E27" s="32"/>
      <c r="F27" s="45" t="s">
        <v>62</v>
      </c>
      <c r="G27" s="46"/>
      <c r="H27" s="49"/>
      <c r="I27" s="49"/>
      <c r="J27" s="49"/>
      <c r="K27" s="49"/>
      <c r="L27" s="49"/>
      <c r="M27" s="47">
        <f>SUM(M23:M26)</f>
        <v>630</v>
      </c>
      <c r="N27" s="32"/>
      <c r="O27" s="32"/>
      <c r="P27" s="32"/>
    </row>
    <row r="28" spans="1:16" ht="12.75">
      <c r="A28" s="48"/>
      <c r="B28" s="48"/>
      <c r="C28" s="48"/>
      <c r="D28" s="48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2.75">
      <c r="A29" s="48"/>
      <c r="B29" s="48"/>
      <c r="C29" s="48"/>
      <c r="D29" s="48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2.75">
      <c r="A30" s="48"/>
      <c r="B30" s="48"/>
      <c r="C30" s="48"/>
      <c r="D30" s="48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2.75">
      <c r="A31" s="48"/>
      <c r="B31" s="48"/>
      <c r="C31" s="48"/>
      <c r="D31" s="48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2.75">
      <c r="A32" s="48"/>
      <c r="B32" s="48"/>
      <c r="C32" s="48"/>
      <c r="D32" s="48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ht="12.75">
      <c r="A54" s="67"/>
      <c r="B54" s="67"/>
      <c r="C54" s="50"/>
      <c r="D54" s="50"/>
      <c r="E54" s="32"/>
      <c r="F54" s="32"/>
      <c r="G54" s="32"/>
      <c r="H54" s="32"/>
      <c r="I54" s="50"/>
      <c r="J54" s="50"/>
      <c r="K54" s="32"/>
      <c r="L54" s="32"/>
      <c r="M54" s="32"/>
      <c r="N54" s="32"/>
      <c r="O54" s="32"/>
      <c r="P54" s="32"/>
    </row>
    <row r="55" spans="1:16" ht="12.75">
      <c r="A55" s="50"/>
      <c r="B55" s="50"/>
      <c r="C55" s="50"/>
      <c r="D55" s="50"/>
      <c r="E55" s="32"/>
      <c r="F55" s="32"/>
      <c r="G55" s="32"/>
      <c r="H55" s="32"/>
      <c r="I55" s="50"/>
      <c r="J55" s="50"/>
      <c r="K55" s="32"/>
      <c r="L55" s="32"/>
      <c r="M55" s="32"/>
      <c r="N55" s="32"/>
      <c r="O55" s="32"/>
      <c r="P55" s="32"/>
    </row>
    <row r="56" spans="1:16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32"/>
    </row>
    <row r="57" spans="1:16" ht="12.7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32"/>
    </row>
    <row r="58" spans="1:16" ht="12.7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32"/>
    </row>
  </sheetData>
  <sheetProtection/>
  <mergeCells count="22">
    <mergeCell ref="O6:O7"/>
    <mergeCell ref="P6:P7"/>
    <mergeCell ref="Q6:Q7"/>
    <mergeCell ref="K6:L6"/>
    <mergeCell ref="M6:M7"/>
    <mergeCell ref="N6:N7"/>
    <mergeCell ref="N5:Q5"/>
    <mergeCell ref="A6:A7"/>
    <mergeCell ref="D6:D7"/>
    <mergeCell ref="J6:J7"/>
    <mergeCell ref="E6:E7"/>
    <mergeCell ref="F6:F7"/>
    <mergeCell ref="G6:G7"/>
    <mergeCell ref="H6:H7"/>
    <mergeCell ref="A2:P2"/>
    <mergeCell ref="A1:P1"/>
    <mergeCell ref="A54:B54"/>
    <mergeCell ref="B6:B7"/>
    <mergeCell ref="C6:C7"/>
    <mergeCell ref="B5:C5"/>
    <mergeCell ref="E5:H5"/>
    <mergeCell ref="J5:K5"/>
  </mergeCells>
  <printOptions horizontalCentered="1" verticalCentered="1"/>
  <pageMargins left="0.16" right="0.22" top="0.57" bottom="1" header="0" footer="0"/>
  <pageSetup horizontalDpi="600" verticalDpi="600" orientation="portrait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8"/>
  <sheetViews>
    <sheetView showGridLines="0" view="pageBreakPreview" zoomScaleSheetLayoutView="100" zoomScalePageLayoutView="0" workbookViewId="0" topLeftCell="A19">
      <selection activeCell="G28" sqref="G28"/>
    </sheetView>
  </sheetViews>
  <sheetFormatPr defaultColWidth="11.421875" defaultRowHeight="12.75"/>
  <cols>
    <col min="1" max="1" width="2.28125" style="0" customWidth="1"/>
    <col min="2" max="2" width="56.00390625" style="0" customWidth="1"/>
    <col min="3" max="3" width="17.140625" style="0" customWidth="1"/>
    <col min="4" max="4" width="19.421875" style="0" customWidth="1"/>
    <col min="5" max="5" width="3.00390625" style="8" customWidth="1"/>
    <col min="6" max="6" width="17.28125" style="0" customWidth="1"/>
    <col min="7" max="7" width="11.7109375" style="0" bestFit="1" customWidth="1"/>
  </cols>
  <sheetData>
    <row r="2" spans="2:5" ht="15.75">
      <c r="B2" s="66" t="s">
        <v>77</v>
      </c>
      <c r="C2" s="66"/>
      <c r="D2" s="66"/>
      <c r="E2" s="30"/>
    </row>
    <row r="3" spans="2:5" ht="15.75">
      <c r="B3" s="66" t="s">
        <v>34</v>
      </c>
      <c r="C3" s="66"/>
      <c r="D3" s="66"/>
      <c r="E3" s="30"/>
    </row>
    <row r="4" spans="2:5" ht="15.75">
      <c r="B4" s="66" t="s">
        <v>65</v>
      </c>
      <c r="C4" s="66"/>
      <c r="D4" s="66"/>
      <c r="E4" s="30"/>
    </row>
    <row r="6" spans="2:5" ht="12.75">
      <c r="B6" s="1" t="s">
        <v>7</v>
      </c>
      <c r="C6" s="1"/>
      <c r="D6" s="1"/>
      <c r="E6" s="3"/>
    </row>
    <row r="7" spans="3:5" ht="13.5" thickBot="1">
      <c r="C7" s="1"/>
      <c r="D7" s="1"/>
      <c r="E7" s="3"/>
    </row>
    <row r="8" spans="2:5" ht="36">
      <c r="B8" s="9" t="s">
        <v>8</v>
      </c>
      <c r="C8" s="60" t="s">
        <v>25</v>
      </c>
      <c r="D8" s="81" t="s">
        <v>71</v>
      </c>
      <c r="E8" s="82"/>
    </row>
    <row r="9" spans="2:5" ht="12.75">
      <c r="B9" s="10" t="s">
        <v>9</v>
      </c>
      <c r="C9" s="11"/>
      <c r="D9" s="11"/>
      <c r="E9" s="12"/>
    </row>
    <row r="10" spans="2:5" ht="12.75">
      <c r="B10" s="13" t="s">
        <v>10</v>
      </c>
      <c r="C10" s="5" t="s">
        <v>3</v>
      </c>
      <c r="D10" s="5" t="s">
        <v>4</v>
      </c>
      <c r="E10" s="12"/>
    </row>
    <row r="11" spans="2:7" ht="12.75">
      <c r="B11" s="10" t="s">
        <v>11</v>
      </c>
      <c r="C11" s="6">
        <v>605150</v>
      </c>
      <c r="D11" s="6">
        <v>678550</v>
      </c>
      <c r="E11" s="12"/>
      <c r="F11" s="4"/>
      <c r="G11" s="4"/>
    </row>
    <row r="12" spans="2:7" ht="12.75">
      <c r="B12" s="10" t="s">
        <v>12</v>
      </c>
      <c r="C12" s="6">
        <v>780643</v>
      </c>
      <c r="D12" s="6">
        <v>895686</v>
      </c>
      <c r="E12" s="12"/>
      <c r="F12" s="4"/>
      <c r="G12" s="4"/>
    </row>
    <row r="13" spans="2:7" ht="12.75" customHeight="1">
      <c r="B13" s="16" t="s">
        <v>26</v>
      </c>
      <c r="C13" s="6">
        <v>393347.5</v>
      </c>
      <c r="D13" s="6">
        <v>441057.5</v>
      </c>
      <c r="E13" s="12"/>
      <c r="F13" s="4"/>
      <c r="G13" s="4"/>
    </row>
    <row r="14" spans="2:7" ht="12.75">
      <c r="B14" s="10" t="s">
        <v>13</v>
      </c>
      <c r="C14" s="6">
        <v>68772</v>
      </c>
      <c r="D14" s="6">
        <v>70856</v>
      </c>
      <c r="E14" s="12"/>
      <c r="F14" s="4"/>
      <c r="G14" s="4"/>
    </row>
    <row r="15" spans="2:5" ht="12.75">
      <c r="B15" s="10" t="s">
        <v>35</v>
      </c>
      <c r="C15" s="6">
        <v>164448</v>
      </c>
      <c r="D15" s="6">
        <v>164448</v>
      </c>
      <c r="E15" s="12"/>
    </row>
    <row r="16" spans="2:5" ht="13.5" thickBot="1">
      <c r="B16" s="10"/>
      <c r="C16" s="7"/>
      <c r="D16" s="7"/>
      <c r="E16" s="14"/>
    </row>
    <row r="17" spans="2:5" ht="13.5" thickTop="1">
      <c r="B17" s="10" t="s">
        <v>31</v>
      </c>
      <c r="C17" s="6">
        <f>SUM(C11:C16)</f>
        <v>2012360.5</v>
      </c>
      <c r="D17" s="6">
        <f>SUM(D11:D16)</f>
        <v>2250597.5</v>
      </c>
      <c r="E17" s="12"/>
    </row>
    <row r="18" spans="2:5" ht="12.75">
      <c r="B18" s="15" t="s">
        <v>14</v>
      </c>
      <c r="C18" s="6"/>
      <c r="D18" s="6"/>
      <c r="E18" s="12"/>
    </row>
    <row r="19" spans="2:5" ht="12.75">
      <c r="B19" s="10" t="s">
        <v>36</v>
      </c>
      <c r="C19" s="6">
        <f>C17*10%</f>
        <v>201236.05000000002</v>
      </c>
      <c r="D19" s="6">
        <f>D17*10%</f>
        <v>225059.75</v>
      </c>
      <c r="E19" s="12"/>
    </row>
    <row r="20" spans="2:5" ht="13.5" thickBot="1">
      <c r="B20" s="10"/>
      <c r="C20" s="7"/>
      <c r="D20" s="7"/>
      <c r="E20" s="14"/>
    </row>
    <row r="21" spans="2:5" ht="13.5" thickTop="1">
      <c r="B21" s="10" t="s">
        <v>32</v>
      </c>
      <c r="C21" s="6">
        <f>C17+C19</f>
        <v>2213596.55</v>
      </c>
      <c r="D21" s="6">
        <f>D17+D19</f>
        <v>2475657.25</v>
      </c>
      <c r="E21" s="12" t="s">
        <v>5</v>
      </c>
    </row>
    <row r="22" spans="2:5" ht="12.75">
      <c r="B22" s="15" t="s">
        <v>15</v>
      </c>
      <c r="C22" s="6"/>
      <c r="D22" s="6"/>
      <c r="E22" s="12"/>
    </row>
    <row r="23" spans="2:5" ht="12.75" customHeight="1">
      <c r="B23" s="16" t="s">
        <v>28</v>
      </c>
      <c r="C23" s="6">
        <f>+C21*0.65</f>
        <v>1438837.7574999998</v>
      </c>
      <c r="D23" s="6">
        <f>+D21*0.65</f>
        <v>1609177.2125000001</v>
      </c>
      <c r="E23" s="12" t="s">
        <v>16</v>
      </c>
    </row>
    <row r="24" spans="2:5" ht="13.5" thickBot="1">
      <c r="B24" s="17" t="s">
        <v>33</v>
      </c>
      <c r="C24" s="18">
        <f>C21+C23</f>
        <v>3652434.3074999996</v>
      </c>
      <c r="D24" s="18">
        <f>D21+D23</f>
        <v>4084834.4625000004</v>
      </c>
      <c r="E24" s="19"/>
    </row>
    <row r="25" ht="12.75">
      <c r="E25" s="3"/>
    </row>
    <row r="26" spans="2:5" ht="13.5" thickBot="1">
      <c r="B26" s="1"/>
      <c r="C26" s="6"/>
      <c r="D26" s="6"/>
      <c r="E26" s="3"/>
    </row>
    <row r="27" spans="2:5" ht="12.75">
      <c r="B27" s="9" t="s">
        <v>37</v>
      </c>
      <c r="C27" s="20"/>
      <c r="D27" s="20"/>
      <c r="E27" s="21"/>
    </row>
    <row r="28" spans="2:5" ht="12.75">
      <c r="B28" s="15"/>
      <c r="C28" s="5" t="s">
        <v>6</v>
      </c>
      <c r="D28" s="5" t="s">
        <v>4</v>
      </c>
      <c r="E28" s="12"/>
    </row>
    <row r="29" spans="2:5" ht="12.75">
      <c r="B29" s="10" t="s">
        <v>30</v>
      </c>
      <c r="C29" s="6" t="s">
        <v>6</v>
      </c>
      <c r="D29" s="6">
        <v>0</v>
      </c>
      <c r="E29" s="12"/>
    </row>
    <row r="30" spans="2:5" ht="12.75">
      <c r="B30" s="10"/>
      <c r="C30" s="6"/>
      <c r="D30" s="6"/>
      <c r="E30" s="12"/>
    </row>
    <row r="31" spans="2:5" ht="12.75">
      <c r="B31" s="10" t="s">
        <v>29</v>
      </c>
      <c r="C31" s="6" t="s">
        <v>6</v>
      </c>
      <c r="D31" s="6">
        <v>0</v>
      </c>
      <c r="E31" s="12" t="s">
        <v>5</v>
      </c>
    </row>
    <row r="32" spans="2:5" ht="12.75">
      <c r="B32" s="22" t="s">
        <v>18</v>
      </c>
      <c r="C32" s="6"/>
      <c r="D32" s="6"/>
      <c r="E32" s="12"/>
    </row>
    <row r="33" spans="2:5" ht="12" customHeight="1">
      <c r="B33" s="16" t="s">
        <v>28</v>
      </c>
      <c r="C33" s="6" t="s">
        <v>6</v>
      </c>
      <c r="D33" s="6">
        <v>0</v>
      </c>
      <c r="E33" s="12" t="s">
        <v>16</v>
      </c>
    </row>
    <row r="34" spans="2:5" ht="13.5" thickBot="1">
      <c r="B34" s="17" t="s">
        <v>17</v>
      </c>
      <c r="C34" s="18" t="s">
        <v>6</v>
      </c>
      <c r="D34" s="18">
        <f>D31+D33</f>
        <v>0</v>
      </c>
      <c r="E34" s="19"/>
    </row>
    <row r="35" ht="12.75">
      <c r="E35" s="3"/>
    </row>
    <row r="36" spans="2:5" ht="13.5" thickBot="1">
      <c r="B36" s="1"/>
      <c r="C36" s="1"/>
      <c r="D36" s="1"/>
      <c r="E36" s="3"/>
    </row>
    <row r="37" spans="2:5" ht="12.75">
      <c r="B37" s="9" t="s">
        <v>75</v>
      </c>
      <c r="C37" s="23"/>
      <c r="D37" s="23"/>
      <c r="E37" s="21"/>
    </row>
    <row r="38" spans="2:5" ht="12.75">
      <c r="B38" s="10"/>
      <c r="C38" s="5" t="s">
        <v>6</v>
      </c>
      <c r="D38" s="5" t="s">
        <v>4</v>
      </c>
      <c r="E38" s="12"/>
    </row>
    <row r="39" spans="2:5" ht="12.75">
      <c r="B39" s="13" t="s">
        <v>19</v>
      </c>
      <c r="C39" s="6" t="s">
        <v>6</v>
      </c>
      <c r="D39" s="6">
        <v>0</v>
      </c>
      <c r="E39" s="24"/>
    </row>
    <row r="40" spans="2:5" ht="13.5" thickBot="1">
      <c r="B40" s="13" t="s">
        <v>27</v>
      </c>
      <c r="C40" s="6" t="s">
        <v>6</v>
      </c>
      <c r="D40" s="18">
        <f>D39*50%</f>
        <v>0</v>
      </c>
      <c r="E40" s="27" t="s">
        <v>20</v>
      </c>
    </row>
    <row r="41" spans="2:5" ht="13.5" thickBot="1">
      <c r="B41" s="25"/>
      <c r="C41" s="26"/>
      <c r="D41" s="18"/>
      <c r="E41" s="27"/>
    </row>
    <row r="42" spans="2:4" ht="12.75">
      <c r="B42" s="28"/>
      <c r="C42" s="11"/>
      <c r="D42" s="6"/>
    </row>
    <row r="44" spans="2:4" ht="15.75">
      <c r="B44" s="66" t="s">
        <v>66</v>
      </c>
      <c r="C44" s="66"/>
      <c r="D44" s="66"/>
    </row>
    <row r="45" ht="13.5" thickBot="1">
      <c r="F45" s="8"/>
    </row>
    <row r="46" spans="2:6" ht="16.5" customHeight="1">
      <c r="B46" s="62" t="s">
        <v>72</v>
      </c>
      <c r="C46" s="56"/>
      <c r="D46" s="23"/>
      <c r="E46" s="57"/>
      <c r="F46" s="8"/>
    </row>
    <row r="47" spans="2:6" ht="16.5" customHeight="1">
      <c r="B47" s="64"/>
      <c r="C47" s="11"/>
      <c r="D47" s="5" t="s">
        <v>4</v>
      </c>
      <c r="E47" s="58"/>
      <c r="F47" s="8"/>
    </row>
    <row r="48" spans="2:6" ht="12.75">
      <c r="B48" s="63" t="s">
        <v>73</v>
      </c>
      <c r="C48" s="11"/>
      <c r="D48" s="4">
        <f>+D21</f>
        <v>2475657.25</v>
      </c>
      <c r="E48" s="58"/>
      <c r="F48" s="8"/>
    </row>
    <row r="49" spans="2:8" ht="12.75">
      <c r="B49" s="59" t="s">
        <v>67</v>
      </c>
      <c r="C49" s="11"/>
      <c r="D49" s="55"/>
      <c r="E49" s="24"/>
      <c r="F49" s="8"/>
      <c r="G49" s="11"/>
      <c r="H49" s="11"/>
    </row>
    <row r="50" spans="2:8" ht="13.5" thickBot="1">
      <c r="B50" s="16" t="s">
        <v>68</v>
      </c>
      <c r="C50" s="11"/>
      <c r="D50" s="61"/>
      <c r="E50" s="27"/>
      <c r="F50" s="8"/>
      <c r="G50" s="11"/>
      <c r="H50" s="11"/>
    </row>
    <row r="51" spans="2:8" ht="13.5" thickBot="1">
      <c r="B51" s="17" t="s">
        <v>69</v>
      </c>
      <c r="C51" s="26"/>
      <c r="D51" s="18">
        <f>+D48*0.8</f>
        <v>1980525.8</v>
      </c>
      <c r="E51" s="27"/>
      <c r="F51" s="8"/>
      <c r="G51" s="11"/>
      <c r="H51" s="11"/>
    </row>
    <row r="52" ht="13.5" thickBot="1">
      <c r="F52" s="8"/>
    </row>
    <row r="53" spans="2:6" ht="12.75">
      <c r="B53" s="9" t="s">
        <v>76</v>
      </c>
      <c r="C53" s="23"/>
      <c r="D53" s="23"/>
      <c r="E53" s="21"/>
      <c r="F53" s="8"/>
    </row>
    <row r="54" spans="2:6" ht="12.75">
      <c r="B54" s="10"/>
      <c r="C54" s="5" t="s">
        <v>6</v>
      </c>
      <c r="D54" s="5" t="s">
        <v>4</v>
      </c>
      <c r="E54" s="12"/>
      <c r="F54" s="8"/>
    </row>
    <row r="55" spans="2:6" ht="12.75">
      <c r="B55" s="13" t="s">
        <v>19</v>
      </c>
      <c r="C55" s="6" t="s">
        <v>6</v>
      </c>
      <c r="D55" s="6">
        <v>0</v>
      </c>
      <c r="E55" s="24"/>
      <c r="F55" s="8"/>
    </row>
    <row r="56" spans="2:6" ht="13.5" thickBot="1">
      <c r="B56" s="13" t="s">
        <v>27</v>
      </c>
      <c r="C56" s="6" t="s">
        <v>6</v>
      </c>
      <c r="D56" s="18">
        <f>D55*50%</f>
        <v>0</v>
      </c>
      <c r="E56" s="27" t="s">
        <v>20</v>
      </c>
      <c r="F56" s="8"/>
    </row>
    <row r="57" spans="2:6" ht="13.5" thickBot="1">
      <c r="B57" s="25"/>
      <c r="C57" s="26"/>
      <c r="D57" s="18"/>
      <c r="E57" s="27"/>
      <c r="F57" s="8"/>
    </row>
    <row r="58" ht="12.75">
      <c r="F58" s="8"/>
    </row>
    <row r="59" spans="2:6" ht="12.75">
      <c r="B59" s="1" t="s">
        <v>21</v>
      </c>
      <c r="F59" s="8"/>
    </row>
    <row r="60" spans="2:6" ht="12.75">
      <c r="B60" s="1" t="s">
        <v>74</v>
      </c>
      <c r="F60" s="8"/>
    </row>
    <row r="61" spans="2:6" ht="12.75">
      <c r="B61" s="1" t="s">
        <v>22</v>
      </c>
      <c r="F61" s="8"/>
    </row>
    <row r="62" spans="2:6" ht="12.75">
      <c r="B62" t="s">
        <v>23</v>
      </c>
      <c r="F62" s="8"/>
    </row>
    <row r="63" ht="12.75">
      <c r="B63" t="s">
        <v>24</v>
      </c>
    </row>
    <row r="65" ht="12.75">
      <c r="B65" s="1" t="s">
        <v>6</v>
      </c>
    </row>
    <row r="66" s="2" customFormat="1" ht="12.75">
      <c r="A66" s="29" t="s">
        <v>78</v>
      </c>
    </row>
    <row r="67" s="2" customFormat="1" ht="18" customHeight="1">
      <c r="A67" s="29" t="s">
        <v>79</v>
      </c>
    </row>
    <row r="68" s="2" customFormat="1" ht="12.75">
      <c r="A68" s="29"/>
    </row>
  </sheetData>
  <sheetProtection/>
  <mergeCells count="5">
    <mergeCell ref="B44:D44"/>
    <mergeCell ref="D8:E8"/>
    <mergeCell ref="B2:D2"/>
    <mergeCell ref="B3:D3"/>
    <mergeCell ref="B4:D4"/>
  </mergeCells>
  <printOptions horizontalCentered="1" verticalCentered="1"/>
  <pageMargins left="0.16" right="0.45" top="1" bottom="1" header="0" footer="0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Contraloría General de la República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 de María Alfaro</dc:creator>
  <cp:keywords/>
  <dc:description/>
  <cp:lastModifiedBy>Yamileth Aguilar Herrera</cp:lastModifiedBy>
  <cp:lastPrinted>2016-09-21T19:08:17Z</cp:lastPrinted>
  <dcterms:created xsi:type="dcterms:W3CDTF">2005-05-10T21:29:06Z</dcterms:created>
  <dcterms:modified xsi:type="dcterms:W3CDTF">2017-06-12T14:46:35Z</dcterms:modified>
  <cp:category/>
  <cp:version/>
  <cp:contentType/>
  <cp:contentStatus/>
</cp:coreProperties>
</file>