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_FilterDatabase" localSheetId="2" hidden="1">'Hoja3'!$A$4:$L$4</definedName>
    <definedName name="_xlfn.SHEET" hidden="1">#NAME?</definedName>
    <definedName name="_xlnm.Print_Area" localSheetId="0">'Hoja1'!$A$1:$F$129</definedName>
    <definedName name="_xlnm.Print_Area" localSheetId="1">'Hoja2'!$A$1:$F$41</definedName>
    <definedName name="_xlnm.Print_Area" localSheetId="2">'Hoja3'!$A$1:$L$49</definedName>
    <definedName name="_xlnm.Print_Area" localSheetId="3">'Hoja4'!$A$1:$H$53</definedName>
    <definedName name="_xlnm.Print_Area" localSheetId="4">'Hoja5'!$A$1:$J$31</definedName>
  </definedNames>
  <calcPr fullCalcOnLoad="1"/>
</workbook>
</file>

<file path=xl/sharedStrings.xml><?xml version="1.0" encoding="utf-8"?>
<sst xmlns="http://schemas.openxmlformats.org/spreadsheetml/2006/main" count="214" uniqueCount="161">
  <si>
    <t>MUNICIPALIDAD DE ALAJUELA</t>
  </si>
  <si>
    <t>SALDO ACTUAL</t>
  </si>
  <si>
    <t>SUMA QUE AUMENTA</t>
  </si>
  <si>
    <t>SUMA QUE REBAJA</t>
  </si>
  <si>
    <t>SALDO</t>
  </si>
  <si>
    <t>CODIGO</t>
  </si>
  <si>
    <t xml:space="preserve"> </t>
  </si>
  <si>
    <t>TOTAL GENERAL</t>
  </si>
  <si>
    <t>ALCALDE MUNICIPAL</t>
  </si>
  <si>
    <t>JEFE DE PRESUPUESTO</t>
  </si>
  <si>
    <t>P.</t>
  </si>
  <si>
    <t>SP.</t>
  </si>
  <si>
    <t>PR.</t>
  </si>
  <si>
    <t>S.</t>
  </si>
  <si>
    <t>GR.</t>
  </si>
  <si>
    <t>REN.</t>
  </si>
  <si>
    <t>MATERIALES Y SUMINISTROS</t>
  </si>
  <si>
    <t>SECRETARIA DEL CONCEJO</t>
  </si>
  <si>
    <t>PRESIDENTE MUNICIPAL</t>
  </si>
  <si>
    <t>REBAJAR</t>
  </si>
  <si>
    <t>AUMENTOS</t>
  </si>
  <si>
    <t>TOTAL PROGRAMA III</t>
  </si>
  <si>
    <t>PROGRAMA III: INVERSIONES</t>
  </si>
  <si>
    <t>HACIENDA MUNICIPAL</t>
  </si>
  <si>
    <t>PROGRAMA I: DIRECCION GENERAL</t>
  </si>
  <si>
    <t>SERVICIOS</t>
  </si>
  <si>
    <t>BIENES DURADEROS</t>
  </si>
  <si>
    <t>OTROS PROYECTOS</t>
  </si>
  <si>
    <t>ADMINISTRACION GENERAL</t>
  </si>
  <si>
    <t>TOTAL PROGRAMA I</t>
  </si>
  <si>
    <t>TRANSFERENCIAS DE CAPITAL</t>
  </si>
  <si>
    <t>VIAS DE COMUNICACIÓN TERRRESTRE</t>
  </si>
  <si>
    <t xml:space="preserve">Unidad Técnica de Gestion Vial </t>
  </si>
  <si>
    <t>ADMINISTRACION DE INVERSIONES PROPIAS</t>
  </si>
  <si>
    <t>INSTALACIONES</t>
  </si>
  <si>
    <t>REMUNERACIONES</t>
  </si>
  <si>
    <t>TRANSFERENCIAS CORRIENTES</t>
  </si>
  <si>
    <t>Cuadro 1</t>
  </si>
  <si>
    <t>ESTADO DE ORIGEN Y APLICACIÓN DE RECURSOS ESPECIFICOS</t>
  </si>
  <si>
    <t xml:space="preserve">Programa </t>
  </si>
  <si>
    <t>Act/serv/grupo</t>
  </si>
  <si>
    <t>Proyecto</t>
  </si>
  <si>
    <t>ORIGEN</t>
  </si>
  <si>
    <t>MONTO</t>
  </si>
  <si>
    <t>APLICACIÓN</t>
  </si>
  <si>
    <t>CUENTAS ESPECIALES</t>
  </si>
  <si>
    <t>Construcción de Sistema de Alcantarillado San Rafael</t>
  </si>
  <si>
    <t>OTROS FONDOS E INVERSIONES</t>
  </si>
  <si>
    <t>Asfaltado Calle Rincón Chiquito hacia la Pradera</t>
  </si>
  <si>
    <t xml:space="preserve">Asfaltado Cuadrante de la Plaza y Calle Morera el Coco </t>
  </si>
  <si>
    <t>Construcción de Calle San Francisco Rincón Herrera la Guácima</t>
  </si>
  <si>
    <t>Alcantarillado Pluvial y Cordón de Caño la Guacima</t>
  </si>
  <si>
    <t>Señalización de la Ruta Turística  "Centro Historico"</t>
  </si>
  <si>
    <t>Señalización de la Ruta Turística  "Alajuela -Volcán Poas"</t>
  </si>
  <si>
    <t>EDIFICIOS</t>
  </si>
  <si>
    <t>PROGRAMA II: SERVICIOS COMUNALES</t>
  </si>
  <si>
    <t>TOTAL PROGRAMA II</t>
  </si>
  <si>
    <t>Mantenimiento Rutinario de la Red Vial Cantonal</t>
  </si>
  <si>
    <t>Mantenimiento Periódico de la Red Vial Cantonal</t>
  </si>
  <si>
    <t>INTERESES</t>
  </si>
  <si>
    <t>TRANSFERENCIAS DE CAPITAL A ASOCIACIONES</t>
  </si>
  <si>
    <t>TOTAL PROGRAMA IV</t>
  </si>
  <si>
    <t>AMORTIZACION</t>
  </si>
  <si>
    <t xml:space="preserve">MODIFICACIONES PRESUPUESTARIAS </t>
  </si>
  <si>
    <t>I ORDEN</t>
  </si>
  <si>
    <t>AUDITORIA INTERNA</t>
  </si>
  <si>
    <t>NOMBRE</t>
  </si>
  <si>
    <t>Reparaciones Menores de Maquinaria y Equipo</t>
  </si>
  <si>
    <t>SEGURIDAD MUNICIPAL Y CONTROL VIAL</t>
  </si>
  <si>
    <t>UNIDAD TECNICA DE GESTION VIAL</t>
  </si>
  <si>
    <t>TRANSF. DE CAPITAL AL SECTOR PUBLICO</t>
  </si>
  <si>
    <t>TRANSFERENCIAS DE CAPITAL A INST. DESC. NO EMPRESARIALES</t>
  </si>
  <si>
    <t>TRANSF. DE CAP. A ENT. PRIV. SIN FINES DE LUCRO</t>
  </si>
  <si>
    <t>ACUEDUCTOS</t>
  </si>
  <si>
    <t>MERCADO MUNICIPAL</t>
  </si>
  <si>
    <t>EDUCATIVOS, CUTURALES Y DEPORTIVOS</t>
  </si>
  <si>
    <t>SERVICIOS SOCIALES COMPLEMENTARIOS</t>
  </si>
  <si>
    <t>ALCANTARILLADO PLUVIAL</t>
  </si>
  <si>
    <t>ACTIVIDAD ORDINARIA</t>
  </si>
  <si>
    <t>MANTENIMIENTO RUTINARIO DE LA RED VIAL CANTONAL</t>
  </si>
  <si>
    <t>MANTENIMIENTO PERIODICO DE LA RED VIAL CANTONAL</t>
  </si>
  <si>
    <t xml:space="preserve">CUENTAS ESPECIALES </t>
  </si>
  <si>
    <t>SUMAS SIN ASIGNACION PRESUPUESTARIA</t>
  </si>
  <si>
    <t>ALCANTARILLADO SANITARIO</t>
  </si>
  <si>
    <t>AÑO 2015</t>
  </si>
  <si>
    <t>DETALLE GENERAL DE EGRESOS, AÑO 2015</t>
  </si>
  <si>
    <t>MANTENIMIENTO DE PARQUES Y ZONAS VERDES</t>
  </si>
  <si>
    <t>DIRECCION TECNICA Y ESTUDIO</t>
  </si>
  <si>
    <t>GESTION INTEGRAL DE RESIDUOS SOLIDOS</t>
  </si>
  <si>
    <t>ASEO DE VIAS</t>
  </si>
  <si>
    <t>REGISTRO DE DEUDAS FONDOS Y TRANSFERENCIAS</t>
  </si>
  <si>
    <t>DEBERES DE LOS MUNICIPES</t>
  </si>
  <si>
    <t>Servicios Generales</t>
  </si>
  <si>
    <t>Otros Servicios de Gestión y Apoyo</t>
  </si>
  <si>
    <t>Equipo y Programas de Cómputo</t>
  </si>
  <si>
    <t>ESTACIONAMIENTO Y TERMINALES</t>
  </si>
  <si>
    <t>PROGRAMA IV PARTIDAS ESPECIFICAS</t>
  </si>
  <si>
    <t>Publicidad y Propaganda</t>
  </si>
  <si>
    <t>TOTAL:</t>
  </si>
  <si>
    <t>Actividades de Capacitación</t>
  </si>
  <si>
    <t>Hecho por: Licda. Karina Rojas</t>
  </si>
  <si>
    <t>Hecho por Licda. Karina Rojas</t>
  </si>
  <si>
    <t>TRANSFERENCIA A ASOCIACIONES</t>
  </si>
  <si>
    <t>JUNTAS ADMINISTRATIVAS</t>
  </si>
  <si>
    <t>LICEO DE SAN RAFAEL DE ALAJUELA</t>
  </si>
  <si>
    <t>Amortización sobre Préstamos de Instituciones Públicas no Financieras</t>
  </si>
  <si>
    <t>JUNTAS DE EDUCACION</t>
  </si>
  <si>
    <t>ESCUELA JULIA FERNANDEZ DE SAN RAFAEL DE ALAJUELA</t>
  </si>
  <si>
    <t>SUMAS CON DESTINO ESPECIFICO SIN ASIGNACION PRESUPUESTARIA</t>
  </si>
  <si>
    <t>BIENES INMUEBLES</t>
  </si>
  <si>
    <t>MODIFICACIONES PRESUPUESTARIAS  A NIVEL DE FORMULARIO DE NECESIDADES Nº 08-2015 de I orden</t>
  </si>
  <si>
    <t>08-2015  I ORDEN</t>
  </si>
  <si>
    <t>02-06-08-02-05</t>
  </si>
  <si>
    <t>ADI del Pacto del Jocote de Alajuela</t>
  </si>
  <si>
    <t>03-07-07-03-01-82</t>
  </si>
  <si>
    <t>ADI del Coyol de Alajuela</t>
  </si>
  <si>
    <t>03-07-07-03-01-53</t>
  </si>
  <si>
    <t>Asociación de Vecinos y Propietarios de la Urb. Sierra Morena</t>
  </si>
  <si>
    <t>03-07-07-03-01-81</t>
  </si>
  <si>
    <t>ADI DEL COYOL DE ALAJUELA</t>
  </si>
  <si>
    <t>ASOCIACION DE VECINOS Y PROPIETARIOS DE LA URB.SIERRA MORENA</t>
  </si>
  <si>
    <t>ADI DEL PACTO DEL JOCOTE</t>
  </si>
  <si>
    <t>ADI  del Barrio San José de Alajuela</t>
  </si>
  <si>
    <t>03-07-07-03-01-01</t>
  </si>
  <si>
    <t xml:space="preserve">MODIFICACIONES PRESUPUESTARIAS Nº 08-2015 </t>
  </si>
  <si>
    <t xml:space="preserve">MODIFICACION PRESUPUESTARIA Nº 8-2015 </t>
  </si>
  <si>
    <t>MODIFICACION PRESUPUESTARIO Nº 8 de I Orden</t>
  </si>
  <si>
    <t>ADI DEL BARRIO SAN JOSE DE ALAJUELA</t>
  </si>
  <si>
    <t>ALAJUELA SOMOS JOVENES</t>
  </si>
  <si>
    <t>Actividades Protocolarias y Sociales</t>
  </si>
  <si>
    <t>02-10-23-01-07-01</t>
  </si>
  <si>
    <t>02-10-23-01-07-02</t>
  </si>
  <si>
    <t>02-10-23-01-03-02</t>
  </si>
  <si>
    <t>02-10-23-01-04-06</t>
  </si>
  <si>
    <t>02-10-23-01-04-99</t>
  </si>
  <si>
    <t>02-10-23-05-01-05</t>
  </si>
  <si>
    <t>LEY INGRESANDO A LA UNIVERSIDAD</t>
  </si>
  <si>
    <t>02-10-19-01-04-99</t>
  </si>
  <si>
    <t>02-10-21-01-07-01</t>
  </si>
  <si>
    <t>FESTIVAL DE LITERATURA 2015</t>
  </si>
  <si>
    <t>PROYECTO CONSTRUCCION  SISTEMA CONDUCCION SETILLAL</t>
  </si>
  <si>
    <t xml:space="preserve">Instalaciones </t>
  </si>
  <si>
    <t>03-05-13-05-02-07</t>
  </si>
  <si>
    <t>01-01-00-01-03</t>
  </si>
  <si>
    <t>Servicios Especiales</t>
  </si>
  <si>
    <t>ADI de Desamparados de Alajuela</t>
  </si>
  <si>
    <t>03-07-07-03-01-12</t>
  </si>
  <si>
    <t>ADI DE DESAMPARADOS DE ALAJUELA</t>
  </si>
  <si>
    <t xml:space="preserve">ADMINISTRACION GENERAL </t>
  </si>
  <si>
    <t>Sueldos fijos</t>
  </si>
  <si>
    <t>02-06-00-01-01</t>
  </si>
  <si>
    <t>Indemnizaciones</t>
  </si>
  <si>
    <t>02-06-06-06-01</t>
  </si>
  <si>
    <t>Restribución por años Servidos</t>
  </si>
  <si>
    <t>03-06-01-00-03-01</t>
  </si>
  <si>
    <t>Restricción al Ejercicio Liberal de la Profesión</t>
  </si>
  <si>
    <t>03-06-01-00-03-02</t>
  </si>
  <si>
    <t>GESTION AMBIENTAL</t>
  </si>
  <si>
    <t>02-25-00-03-01</t>
  </si>
  <si>
    <t>02-25-00-03-99</t>
  </si>
  <si>
    <t>Otros Incentivos Salariales</t>
  </si>
</sst>
</file>

<file path=xl/styles.xml><?xml version="1.0" encoding="utf-8"?>
<styleSheet xmlns="http://schemas.openxmlformats.org/spreadsheetml/2006/main">
  <numFmts count="4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¢&quot;#,##0_);\(&quot;¢&quot;#,##0\)"/>
    <numFmt numFmtId="181" formatCode="&quot;¢&quot;#,##0_);[Red]\(&quot;¢&quot;#,##0\)"/>
    <numFmt numFmtId="182" formatCode="&quot;¢&quot;#,##0.00_);\(&quot;¢&quot;#,##0.00\)"/>
    <numFmt numFmtId="183" formatCode="&quot;¢&quot;#,##0.00_);[Red]\(&quot;¢&quot;#,##0.00\)"/>
    <numFmt numFmtId="184" formatCode="_(&quot;¢&quot;* #,##0_);_(&quot;¢&quot;* \(#,##0\);_(&quot;¢&quot;* &quot;-&quot;_);_(@_)"/>
    <numFmt numFmtId="185" formatCode="_(&quot;¢&quot;* #,##0.00_);_(&quot;¢&quot;* \(#,##0.00\);_(&quot;¢&quot;* &quot;-&quot;??_);_(@_)"/>
    <numFmt numFmtId="186" formatCode="&quot;¢&quot;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¢-140A]#,##0.00"/>
    <numFmt numFmtId="192" formatCode="&quot;₡&quot;#,##0.00"/>
    <numFmt numFmtId="193" formatCode="0.00_);[Red]\(0.00\)"/>
    <numFmt numFmtId="194" formatCode="#,##0.00\ &quot;€&quot;"/>
    <numFmt numFmtId="195" formatCode="[$-C0A]dddd\,\ 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3" fontId="0" fillId="0" borderId="10" xfId="48" applyFont="1" applyFill="1" applyBorder="1" applyAlignment="1">
      <alignment/>
    </xf>
    <xf numFmtId="43" fontId="1" fillId="0" borderId="0" xfId="48" applyFont="1" applyFill="1" applyBorder="1" applyAlignment="1">
      <alignment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48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3" fontId="0" fillId="0" borderId="0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3" fontId="0" fillId="0" borderId="0" xfId="48" applyFont="1" applyFill="1" applyAlignment="1">
      <alignment/>
    </xf>
    <xf numFmtId="0" fontId="5" fillId="0" borderId="0" xfId="0" applyFont="1" applyFill="1" applyAlignment="1">
      <alignment/>
    </xf>
    <xf numFmtId="40" fontId="0" fillId="0" borderId="0" xfId="48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13" xfId="0" applyFont="1" applyFill="1" applyBorder="1" applyAlignment="1">
      <alignment/>
    </xf>
    <xf numFmtId="43" fontId="1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3" fontId="0" fillId="0" borderId="12" xfId="48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43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3" fontId="1" fillId="0" borderId="12" xfId="48" applyNumberFormat="1" applyFont="1" applyFill="1" applyBorder="1" applyAlignment="1">
      <alignment/>
    </xf>
    <xf numFmtId="43" fontId="1" fillId="0" borderId="0" xfId="48" applyFont="1" applyFill="1" applyBorder="1" applyAlignment="1">
      <alignment vertical="center"/>
    </xf>
    <xf numFmtId="0" fontId="6" fillId="0" borderId="0" xfId="0" applyFont="1" applyBorder="1" applyAlignment="1">
      <alignment/>
    </xf>
    <xf numFmtId="43" fontId="6" fillId="0" borderId="0" xfId="48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9" xfId="48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48" applyFont="1" applyBorder="1" applyAlignment="1">
      <alignment/>
    </xf>
    <xf numFmtId="43" fontId="7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2" xfId="48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wrapText="1"/>
    </xf>
    <xf numFmtId="43" fontId="7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3" fontId="6" fillId="0" borderId="19" xfId="4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91" fontId="8" fillId="33" borderId="12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43" fontId="9" fillId="0" borderId="0" xfId="48" applyFont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3" fontId="6" fillId="0" borderId="10" xfId="48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/>
    </xf>
    <xf numFmtId="0" fontId="7" fillId="0" borderId="21" xfId="0" applyFont="1" applyFill="1" applyBorder="1" applyAlignment="1">
      <alignment textRotation="255"/>
    </xf>
    <xf numFmtId="0" fontId="7" fillId="0" borderId="21" xfId="0" applyFont="1" applyFill="1" applyBorder="1" applyAlignment="1">
      <alignment wrapText="1"/>
    </xf>
    <xf numFmtId="43" fontId="7" fillId="0" borderId="18" xfId="48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43" fontId="6" fillId="0" borderId="20" xfId="48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43" fontId="7" fillId="0" borderId="15" xfId="48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43" fontId="0" fillId="0" borderId="0" xfId="48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7" fillId="33" borderId="16" xfId="0" applyNumberFormat="1" applyFont="1" applyFill="1" applyBorder="1" applyAlignment="1">
      <alignment/>
    </xf>
    <xf numFmtId="194" fontId="0" fillId="0" borderId="0" xfId="0" applyNumberFormat="1" applyFill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3" fontId="1" fillId="0" borderId="12" xfId="48" applyFont="1" applyFill="1" applyBorder="1" applyAlignment="1">
      <alignment horizontal="center" vertical="top" wrapText="1"/>
    </xf>
    <xf numFmtId="40" fontId="1" fillId="0" borderId="15" xfId="0" applyNumberFormat="1" applyFont="1" applyFill="1" applyBorder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4" xfId="48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3" fontId="0" fillId="0" borderId="10" xfId="48" applyFont="1" applyFill="1" applyBorder="1" applyAlignment="1">
      <alignment/>
    </xf>
    <xf numFmtId="40" fontId="0" fillId="0" borderId="16" xfId="48" applyNumberFormat="1" applyFont="1" applyFill="1" applyBorder="1" applyAlignment="1">
      <alignment/>
    </xf>
    <xf numFmtId="0" fontId="0" fillId="0" borderId="0" xfId="0" applyFont="1" applyAlignment="1">
      <alignment/>
    </xf>
    <xf numFmtId="43" fontId="7" fillId="0" borderId="12" xfId="48" applyFont="1" applyBorder="1" applyAlignment="1">
      <alignment horizontal="center" wrapText="1"/>
    </xf>
    <xf numFmtId="43" fontId="7" fillId="0" borderId="12" xfId="48" applyFont="1" applyBorder="1" applyAlignment="1">
      <alignment wrapText="1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3" fontId="0" fillId="0" borderId="0" xfId="48" applyFont="1" applyAlignment="1">
      <alignment/>
    </xf>
    <xf numFmtId="0" fontId="0" fillId="0" borderId="0" xfId="0" applyFont="1" applyBorder="1" applyAlignment="1">
      <alignment/>
    </xf>
    <xf numFmtId="4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3" fontId="7" fillId="0" borderId="0" xfId="48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3" fontId="7" fillId="0" borderId="1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4" xfId="0" applyNumberFormat="1" applyFont="1" applyFill="1" applyBorder="1" applyAlignment="1">
      <alignment/>
    </xf>
    <xf numFmtId="43" fontId="6" fillId="0" borderId="0" xfId="48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3" fontId="7" fillId="0" borderId="12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Border="1" applyAlignment="1">
      <alignment vertical="top"/>
    </xf>
    <xf numFmtId="4" fontId="6" fillId="0" borderId="20" xfId="0" applyNumberFormat="1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7" xfId="0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43" fontId="1" fillId="0" borderId="0" xfId="48" applyFont="1" applyFill="1" applyBorder="1" applyAlignment="1">
      <alignment vertical="center" wrapText="1"/>
    </xf>
    <xf numFmtId="0" fontId="7" fillId="0" borderId="14" xfId="0" applyFont="1" applyBorder="1" applyAlignment="1">
      <alignment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7" fillId="33" borderId="14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wrapText="1"/>
    </xf>
    <xf numFmtId="4" fontId="7" fillId="33" borderId="1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3" fontId="7" fillId="0" borderId="0" xfId="48" applyFont="1" applyBorder="1" applyAlignment="1">
      <alignment vertical="top"/>
    </xf>
    <xf numFmtId="171" fontId="0" fillId="0" borderId="12" xfId="0" applyNumberFormat="1" applyFont="1" applyFill="1" applyBorder="1" applyAlignment="1">
      <alignment wrapText="1"/>
    </xf>
    <xf numFmtId="171" fontId="7" fillId="0" borderId="12" xfId="0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wrapText="1"/>
    </xf>
    <xf numFmtId="171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2" xfId="48" applyFont="1" applyFill="1" applyBorder="1" applyAlignment="1">
      <alignment vertical="top"/>
    </xf>
    <xf numFmtId="43" fontId="1" fillId="0" borderId="0" xfId="48" applyFont="1" applyFill="1" applyBorder="1" applyAlignment="1">
      <alignment vertical="top"/>
    </xf>
    <xf numFmtId="43" fontId="1" fillId="0" borderId="10" xfId="48" applyFont="1" applyFill="1" applyBorder="1" applyAlignment="1">
      <alignment vertical="top"/>
    </xf>
    <xf numFmtId="43" fontId="1" fillId="0" borderId="0" xfId="48" applyFont="1" applyFill="1" applyAlignment="1">
      <alignment vertical="top"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7" fillId="34" borderId="0" xfId="48" applyFont="1" applyFill="1" applyBorder="1" applyAlignment="1">
      <alignment/>
    </xf>
    <xf numFmtId="43" fontId="7" fillId="34" borderId="14" xfId="0" applyNumberFormat="1" applyFont="1" applyFill="1" applyBorder="1" applyAlignment="1">
      <alignment/>
    </xf>
    <xf numFmtId="43" fontId="7" fillId="0" borderId="14" xfId="0" applyNumberFormat="1" applyFont="1" applyBorder="1" applyAlignment="1">
      <alignment vertical="top"/>
    </xf>
    <xf numFmtId="43" fontId="6" fillId="0" borderId="0" xfId="48" applyFont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71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3" fontId="0" fillId="0" borderId="0" xfId="48" applyFont="1" applyBorder="1" applyAlignment="1">
      <alignment/>
    </xf>
    <xf numFmtId="0" fontId="0" fillId="0" borderId="14" xfId="0" applyFont="1" applyBorder="1" applyAlignment="1">
      <alignment/>
    </xf>
    <xf numFmtId="43" fontId="7" fillId="0" borderId="15" xfId="48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48" applyFont="1" applyBorder="1" applyAlignment="1">
      <alignment/>
    </xf>
    <xf numFmtId="0" fontId="6" fillId="0" borderId="16" xfId="0" applyFont="1" applyBorder="1" applyAlignment="1">
      <alignment/>
    </xf>
    <xf numFmtId="43" fontId="1" fillId="0" borderId="0" xfId="48" applyFont="1" applyFill="1" applyBorder="1" applyAlignment="1">
      <alignment vertical="top" wrapText="1"/>
    </xf>
    <xf numFmtId="40" fontId="1" fillId="0" borderId="14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43" fontId="0" fillId="0" borderId="0" xfId="48" applyFont="1" applyFill="1" applyBorder="1" applyAlignment="1">
      <alignment vertical="center"/>
    </xf>
    <xf numFmtId="171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Border="1" applyAlignment="1">
      <alignment/>
    </xf>
    <xf numFmtId="43" fontId="7" fillId="0" borderId="13" xfId="48" applyFont="1" applyBorder="1" applyAlignment="1">
      <alignment horizontal="center"/>
    </xf>
    <xf numFmtId="43" fontId="7" fillId="0" borderId="0" xfId="48" applyFont="1" applyBorder="1" applyAlignment="1">
      <alignment horizontal="center"/>
    </xf>
    <xf numFmtId="43" fontId="7" fillId="0" borderId="14" xfId="48" applyFont="1" applyBorder="1" applyAlignment="1">
      <alignment horizontal="center"/>
    </xf>
    <xf numFmtId="43" fontId="7" fillId="0" borderId="18" xfId="48" applyFont="1" applyBorder="1" applyAlignment="1">
      <alignment horizontal="center"/>
    </xf>
    <xf numFmtId="43" fontId="7" fillId="0" borderId="19" xfId="48" applyFont="1" applyBorder="1" applyAlignment="1">
      <alignment horizontal="center"/>
    </xf>
    <xf numFmtId="43" fontId="7" fillId="0" borderId="20" xfId="48" applyFont="1" applyBorder="1" applyAlignment="1">
      <alignment horizontal="center"/>
    </xf>
    <xf numFmtId="43" fontId="7" fillId="0" borderId="13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7" fillId="0" borderId="14" xfId="0" applyNumberFormat="1" applyFont="1" applyBorder="1" applyAlignment="1">
      <alignment horizontal="center"/>
    </xf>
    <xf numFmtId="17" fontId="7" fillId="0" borderId="13" xfId="0" applyNumberFormat="1" applyFont="1" applyBorder="1" applyAlignment="1" quotePrefix="1">
      <alignment horizontal="center"/>
    </xf>
    <xf numFmtId="17" fontId="7" fillId="0" borderId="0" xfId="0" applyNumberFormat="1" applyFont="1" applyBorder="1" applyAlignment="1" quotePrefix="1">
      <alignment horizontal="center"/>
    </xf>
    <xf numFmtId="17" fontId="7" fillId="0" borderId="14" xfId="0" applyNumberFormat="1" applyFont="1" applyBorder="1" applyAlignment="1" quotePrefix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3" fontId="7" fillId="0" borderId="13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43" fontId="7" fillId="0" borderId="14" xfId="0" applyNumberFormat="1" applyFont="1" applyFill="1" applyBorder="1" applyAlignment="1">
      <alignment horizontal="center"/>
    </xf>
    <xf numFmtId="17" fontId="7" fillId="0" borderId="13" xfId="48" applyNumberFormat="1" applyFont="1" applyFill="1" applyBorder="1" applyAlignment="1">
      <alignment horizontal="center"/>
    </xf>
    <xf numFmtId="17" fontId="7" fillId="0" borderId="0" xfId="48" applyNumberFormat="1" applyFont="1" applyFill="1" applyBorder="1" applyAlignment="1" quotePrefix="1">
      <alignment horizontal="center"/>
    </xf>
    <xf numFmtId="17" fontId="7" fillId="0" borderId="14" xfId="48" applyNumberFormat="1" applyFont="1" applyFill="1" applyBorder="1" applyAlignment="1" quotePrefix="1">
      <alignment horizontal="center"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Fill="1" applyBorder="1" applyAlignment="1">
      <alignment horizontal="center"/>
    </xf>
    <xf numFmtId="43" fontId="1" fillId="0" borderId="17" xfId="48" applyFont="1" applyFill="1" applyBorder="1" applyAlignment="1">
      <alignment horizontal="center"/>
    </xf>
    <xf numFmtId="43" fontId="1" fillId="0" borderId="10" xfId="48" applyFont="1" applyFill="1" applyBorder="1" applyAlignment="1">
      <alignment horizontal="center"/>
    </xf>
    <xf numFmtId="43" fontId="1" fillId="0" borderId="16" xfId="48" applyFont="1" applyFill="1" applyBorder="1" applyAlignment="1">
      <alignment horizontal="center"/>
    </xf>
    <xf numFmtId="17" fontId="1" fillId="0" borderId="13" xfId="48" applyNumberFormat="1" applyFont="1" applyFill="1" applyBorder="1" applyAlignment="1">
      <alignment horizontal="center"/>
    </xf>
    <xf numFmtId="17" fontId="1" fillId="0" borderId="0" xfId="48" applyNumberFormat="1" applyFont="1" applyFill="1" applyBorder="1" applyAlignment="1" quotePrefix="1">
      <alignment horizontal="center"/>
    </xf>
    <xf numFmtId="17" fontId="1" fillId="0" borderId="14" xfId="48" applyNumberFormat="1" applyFont="1" applyFill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" fontId="1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1" fillId="0" borderId="16" xfId="0" applyFont="1" applyFill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="70" zoomScaleNormal="70" workbookViewId="0" topLeftCell="A43">
      <selection activeCell="G56" sqref="G56"/>
    </sheetView>
  </sheetViews>
  <sheetFormatPr defaultColWidth="11.421875" defaultRowHeight="12.75"/>
  <cols>
    <col min="1" max="1" width="9.28125" style="105" customWidth="1"/>
    <col min="2" max="2" width="80.8515625" style="105" customWidth="1"/>
    <col min="3" max="3" width="23.8515625" style="110" bestFit="1" customWidth="1"/>
    <col min="4" max="4" width="24.00390625" style="110" customWidth="1"/>
    <col min="5" max="5" width="25.421875" style="110" bestFit="1" customWidth="1"/>
    <col min="6" max="6" width="23.421875" style="105" bestFit="1" customWidth="1"/>
    <col min="7" max="7" width="24.421875" style="105" customWidth="1"/>
    <col min="8" max="8" width="16.57421875" style="105" bestFit="1" customWidth="1"/>
    <col min="9" max="16384" width="11.421875" style="105" customWidth="1"/>
  </cols>
  <sheetData>
    <row r="1" spans="1:7" ht="15">
      <c r="A1" s="198" t="s">
        <v>0</v>
      </c>
      <c r="B1" s="199"/>
      <c r="C1" s="199"/>
      <c r="D1" s="199"/>
      <c r="E1" s="199"/>
      <c r="F1" s="200"/>
      <c r="G1" s="111"/>
    </row>
    <row r="2" spans="1:7" ht="14.25">
      <c r="A2" s="58"/>
      <c r="B2" s="38"/>
      <c r="C2" s="39"/>
      <c r="D2" s="39"/>
      <c r="E2" s="39"/>
      <c r="F2" s="52"/>
      <c r="G2" s="111"/>
    </row>
    <row r="3" spans="1:7" ht="15">
      <c r="A3" s="201" t="s">
        <v>63</v>
      </c>
      <c r="B3" s="202"/>
      <c r="C3" s="202"/>
      <c r="D3" s="202"/>
      <c r="E3" s="202"/>
      <c r="F3" s="203"/>
      <c r="G3" s="111"/>
    </row>
    <row r="4" spans="1:7" ht="15">
      <c r="A4" s="204" t="s">
        <v>111</v>
      </c>
      <c r="B4" s="205"/>
      <c r="C4" s="205"/>
      <c r="D4" s="205"/>
      <c r="E4" s="205"/>
      <c r="F4" s="206"/>
      <c r="G4" s="111"/>
    </row>
    <row r="5" spans="1:7" ht="19.5" customHeight="1" thickBot="1">
      <c r="A5" s="195" t="s">
        <v>24</v>
      </c>
      <c r="B5" s="196"/>
      <c r="C5" s="196"/>
      <c r="D5" s="196"/>
      <c r="E5" s="196"/>
      <c r="F5" s="197"/>
      <c r="G5" s="111"/>
    </row>
    <row r="6" spans="1:6" ht="44.25" customHeight="1" thickBot="1">
      <c r="A6" s="47" t="s">
        <v>5</v>
      </c>
      <c r="B6" s="47"/>
      <c r="C6" s="49" t="s">
        <v>1</v>
      </c>
      <c r="D6" s="106" t="s">
        <v>2</v>
      </c>
      <c r="E6" s="107" t="s">
        <v>3</v>
      </c>
      <c r="F6" s="50" t="s">
        <v>4</v>
      </c>
    </row>
    <row r="7" spans="1:6" ht="13.5" customHeight="1">
      <c r="A7" s="40"/>
      <c r="B7" s="40"/>
      <c r="C7" s="41"/>
      <c r="D7" s="41"/>
      <c r="E7" s="41"/>
      <c r="F7" s="42"/>
    </row>
    <row r="8" spans="1:8" ht="15">
      <c r="A8" s="43">
        <v>1</v>
      </c>
      <c r="B8" s="122" t="s">
        <v>28</v>
      </c>
      <c r="C8" s="45">
        <v>796653895.18</v>
      </c>
      <c r="D8" s="45"/>
      <c r="E8" s="45">
        <f>+Hoja3!K6</f>
        <v>3000000</v>
      </c>
      <c r="F8" s="46">
        <f>SUM(C8+D8-E8)</f>
        <v>793653895.18</v>
      </c>
      <c r="G8" s="108"/>
      <c r="H8" s="109">
        <f>+E8-D8</f>
        <v>3000000</v>
      </c>
    </row>
    <row r="9" spans="1:8" ht="15">
      <c r="A9" s="43"/>
      <c r="B9" s="122"/>
      <c r="C9" s="45"/>
      <c r="D9" s="45"/>
      <c r="E9" s="45"/>
      <c r="F9" s="46"/>
      <c r="G9" s="108"/>
      <c r="H9" s="109"/>
    </row>
    <row r="10" spans="1:8" ht="15" hidden="1">
      <c r="A10" s="43">
        <v>2</v>
      </c>
      <c r="B10" s="122" t="s">
        <v>65</v>
      </c>
      <c r="C10" s="45"/>
      <c r="D10" s="45"/>
      <c r="E10" s="45"/>
      <c r="F10" s="46">
        <f>SUM(C10+D10-E10)</f>
        <v>0</v>
      </c>
      <c r="G10" s="108"/>
      <c r="H10" s="109">
        <f>+D10-E10</f>
        <v>0</v>
      </c>
    </row>
    <row r="11" spans="1:7" ht="15" hidden="1">
      <c r="A11" s="43"/>
      <c r="B11" s="122"/>
      <c r="C11" s="45"/>
      <c r="D11" s="45"/>
      <c r="E11" s="45"/>
      <c r="F11" s="46"/>
      <c r="G11" s="108"/>
    </row>
    <row r="12" spans="1:7" ht="15" hidden="1">
      <c r="A12" s="43">
        <v>3</v>
      </c>
      <c r="B12" s="43" t="s">
        <v>33</v>
      </c>
      <c r="C12" s="45"/>
      <c r="D12" s="45"/>
      <c r="E12" s="45"/>
      <c r="F12" s="46">
        <f>SUM(C12+D12-E12)</f>
        <v>0</v>
      </c>
      <c r="G12" s="108"/>
    </row>
    <row r="13" spans="1:7" ht="15" hidden="1">
      <c r="A13" s="43"/>
      <c r="B13" s="43"/>
      <c r="C13" s="45"/>
      <c r="D13" s="45"/>
      <c r="E13" s="45"/>
      <c r="F13" s="46"/>
      <c r="G13" s="108"/>
    </row>
    <row r="14" spans="1:7" ht="15" hidden="1">
      <c r="A14" s="43">
        <v>4</v>
      </c>
      <c r="B14" s="43" t="s">
        <v>90</v>
      </c>
      <c r="C14" s="45"/>
      <c r="D14" s="45"/>
      <c r="E14" s="45"/>
      <c r="F14" s="46"/>
      <c r="G14" s="108"/>
    </row>
    <row r="15" spans="1:6" ht="14.25" customHeight="1" thickBot="1">
      <c r="A15" s="43"/>
      <c r="B15" s="122"/>
      <c r="C15" s="45"/>
      <c r="D15" s="45"/>
      <c r="E15" s="45"/>
      <c r="F15" s="46"/>
    </row>
    <row r="16" spans="1:8" ht="15.75" thickBot="1">
      <c r="A16" s="47" t="s">
        <v>29</v>
      </c>
      <c r="B16" s="47"/>
      <c r="C16" s="49"/>
      <c r="D16" s="49">
        <f>SUM(D8:D13)</f>
        <v>0</v>
      </c>
      <c r="E16" s="49">
        <f>SUM(E7:E13)</f>
        <v>3000000</v>
      </c>
      <c r="F16" s="50"/>
      <c r="G16" s="108"/>
      <c r="H16" s="109">
        <f>+E16-D16</f>
        <v>3000000</v>
      </c>
    </row>
    <row r="17" spans="1:7" ht="15">
      <c r="A17" s="43"/>
      <c r="B17" s="51"/>
      <c r="C17" s="45"/>
      <c r="D17" s="45"/>
      <c r="E17" s="45"/>
      <c r="F17" s="142"/>
      <c r="G17" s="108"/>
    </row>
    <row r="18" spans="1:6" ht="16.5" customHeight="1" thickBot="1">
      <c r="A18" s="195" t="s">
        <v>55</v>
      </c>
      <c r="B18" s="196"/>
      <c r="C18" s="196"/>
      <c r="D18" s="196"/>
      <c r="E18" s="196"/>
      <c r="F18" s="197"/>
    </row>
    <row r="19" spans="1:6" ht="30.75" thickBot="1">
      <c r="A19" s="47" t="s">
        <v>5</v>
      </c>
      <c r="B19" s="48"/>
      <c r="C19" s="49" t="s">
        <v>1</v>
      </c>
      <c r="D19" s="106" t="s">
        <v>2</v>
      </c>
      <c r="E19" s="107" t="s">
        <v>3</v>
      </c>
      <c r="F19" s="50" t="s">
        <v>4</v>
      </c>
    </row>
    <row r="20" spans="1:8" ht="19.5" customHeight="1" hidden="1">
      <c r="A20" s="43">
        <v>1</v>
      </c>
      <c r="B20" s="51" t="s">
        <v>89</v>
      </c>
      <c r="C20" s="45"/>
      <c r="D20" s="45"/>
      <c r="E20" s="45"/>
      <c r="F20" s="46">
        <f>SUM(C20+D20-E20)</f>
        <v>0</v>
      </c>
      <c r="H20" s="109">
        <f>+D20-E20</f>
        <v>0</v>
      </c>
    </row>
    <row r="21" spans="1:8" ht="19.5" customHeight="1" hidden="1">
      <c r="A21" s="43">
        <v>2</v>
      </c>
      <c r="B21" s="51" t="s">
        <v>88</v>
      </c>
      <c r="C21" s="45"/>
      <c r="D21" s="45"/>
      <c r="E21" s="45"/>
      <c r="F21" s="46">
        <f>SUM(C21+D21-E21)</f>
        <v>0</v>
      </c>
      <c r="H21" s="109">
        <f aca="true" t="shared" si="0" ref="H21:H36">+D21-E21</f>
        <v>0</v>
      </c>
    </row>
    <row r="22" spans="1:8" ht="19.5" customHeight="1" hidden="1">
      <c r="A22" s="43">
        <v>5</v>
      </c>
      <c r="B22" s="51" t="s">
        <v>86</v>
      </c>
      <c r="C22" s="45"/>
      <c r="D22" s="45"/>
      <c r="E22" s="45"/>
      <c r="F22" s="46">
        <f>SUM(C22+D22-E22)</f>
        <v>0</v>
      </c>
      <c r="H22" s="109">
        <f t="shared" si="0"/>
        <v>0</v>
      </c>
    </row>
    <row r="23" spans="1:8" ht="19.5" customHeight="1">
      <c r="A23" s="43"/>
      <c r="B23" s="51"/>
      <c r="C23" s="45"/>
      <c r="D23" s="45"/>
      <c r="E23" s="45"/>
      <c r="F23" s="46"/>
      <c r="H23" s="109"/>
    </row>
    <row r="24" spans="1:8" ht="19.5" customHeight="1">
      <c r="A24" s="43">
        <v>6</v>
      </c>
      <c r="B24" s="51" t="s">
        <v>73</v>
      </c>
      <c r="C24" s="45">
        <v>57290579.16</v>
      </c>
      <c r="D24" s="45">
        <f>SUM(Hoja3!J8:J12)</f>
        <v>10000000</v>
      </c>
      <c r="E24" s="45">
        <f>SUM(Hoja3!K8:K12)</f>
        <v>20000000</v>
      </c>
      <c r="F24" s="46">
        <f>SUM(C24+D24-E24)</f>
        <v>47290579.16</v>
      </c>
      <c r="G24" s="108"/>
      <c r="H24" s="109">
        <f t="shared" si="0"/>
        <v>-10000000</v>
      </c>
    </row>
    <row r="25" spans="1:8" ht="19.5" customHeight="1">
      <c r="A25" s="43"/>
      <c r="B25" s="51"/>
      <c r="C25" s="45"/>
      <c r="D25" s="45"/>
      <c r="E25" s="45"/>
      <c r="F25" s="46"/>
      <c r="G25" s="108"/>
      <c r="H25" s="109"/>
    </row>
    <row r="26" spans="1:8" ht="19.5" customHeight="1" hidden="1">
      <c r="A26" s="43">
        <v>7</v>
      </c>
      <c r="B26" s="51" t="s">
        <v>74</v>
      </c>
      <c r="C26" s="45"/>
      <c r="D26" s="45"/>
      <c r="E26" s="45"/>
      <c r="F26" s="46">
        <f aca="true" t="shared" si="1" ref="F26:F36">SUM(C26+D26-E26)</f>
        <v>0</v>
      </c>
      <c r="G26" s="108"/>
      <c r="H26" s="109">
        <f t="shared" si="0"/>
        <v>0</v>
      </c>
    </row>
    <row r="27" spans="1:8" ht="19.5" customHeight="1" hidden="1">
      <c r="A27" s="43">
        <v>9</v>
      </c>
      <c r="B27" s="51" t="s">
        <v>75</v>
      </c>
      <c r="C27" s="45"/>
      <c r="D27" s="45"/>
      <c r="E27" s="45"/>
      <c r="F27" s="46">
        <f t="shared" si="1"/>
        <v>0</v>
      </c>
      <c r="G27" s="108"/>
      <c r="H27" s="109">
        <f t="shared" si="0"/>
        <v>0</v>
      </c>
    </row>
    <row r="28" spans="1:8" ht="19.5" customHeight="1" hidden="1">
      <c r="A28" s="43"/>
      <c r="B28" s="51"/>
      <c r="C28" s="45"/>
      <c r="D28" s="45"/>
      <c r="E28" s="45"/>
      <c r="F28" s="46"/>
      <c r="G28" s="108"/>
      <c r="H28" s="109"/>
    </row>
    <row r="29" spans="1:8" ht="19.5" customHeight="1">
      <c r="A29" s="43">
        <v>10</v>
      </c>
      <c r="B29" s="51" t="s">
        <v>76</v>
      </c>
      <c r="C29" s="45">
        <v>173923051.94</v>
      </c>
      <c r="D29" s="45">
        <f>SUM(Hoja3!J14:J25)</f>
        <v>10992347.6</v>
      </c>
      <c r="E29" s="45">
        <f>SUM(Hoja3!K14:K25)</f>
        <v>10992347.6</v>
      </c>
      <c r="F29" s="46">
        <f t="shared" si="1"/>
        <v>173923051.94</v>
      </c>
      <c r="G29" s="108"/>
      <c r="H29" s="109">
        <f t="shared" si="0"/>
        <v>0</v>
      </c>
    </row>
    <row r="30" spans="1:8" ht="19.5" customHeight="1" hidden="1">
      <c r="A30" s="43">
        <v>11</v>
      </c>
      <c r="B30" s="51" t="s">
        <v>95</v>
      </c>
      <c r="C30" s="45"/>
      <c r="D30" s="45"/>
      <c r="E30" s="45"/>
      <c r="F30" s="46">
        <f t="shared" si="1"/>
        <v>0</v>
      </c>
      <c r="G30" s="108"/>
      <c r="H30" s="109">
        <f t="shared" si="0"/>
        <v>0</v>
      </c>
    </row>
    <row r="31" spans="1:8" ht="19.5" customHeight="1" hidden="1">
      <c r="A31" s="43">
        <v>13</v>
      </c>
      <c r="B31" s="51" t="s">
        <v>83</v>
      </c>
      <c r="C31" s="45"/>
      <c r="D31" s="114"/>
      <c r="E31" s="45"/>
      <c r="F31" s="46">
        <f t="shared" si="1"/>
        <v>0</v>
      </c>
      <c r="G31" s="108"/>
      <c r="H31" s="109">
        <f t="shared" si="0"/>
        <v>0</v>
      </c>
    </row>
    <row r="32" spans="1:8" ht="19.5" customHeight="1" hidden="1">
      <c r="A32" s="43">
        <v>18</v>
      </c>
      <c r="B32" s="51" t="s">
        <v>67</v>
      </c>
      <c r="C32" s="45"/>
      <c r="D32" s="45"/>
      <c r="E32" s="45"/>
      <c r="F32" s="46">
        <f t="shared" si="1"/>
        <v>0</v>
      </c>
      <c r="G32" s="108"/>
      <c r="H32" s="109">
        <f t="shared" si="0"/>
        <v>0</v>
      </c>
    </row>
    <row r="33" spans="1:8" ht="19.5" customHeight="1" hidden="1">
      <c r="A33" s="43">
        <v>23</v>
      </c>
      <c r="B33" s="51" t="s">
        <v>68</v>
      </c>
      <c r="C33" s="45"/>
      <c r="D33" s="45"/>
      <c r="E33" s="45"/>
      <c r="F33" s="46">
        <f t="shared" si="1"/>
        <v>0</v>
      </c>
      <c r="G33" s="108"/>
      <c r="H33" s="109">
        <f t="shared" si="0"/>
        <v>0</v>
      </c>
    </row>
    <row r="34" spans="1:8" ht="19.5" customHeight="1">
      <c r="A34" s="43">
        <v>25</v>
      </c>
      <c r="B34" s="51" t="s">
        <v>157</v>
      </c>
      <c r="C34" s="45">
        <v>48748165.75</v>
      </c>
      <c r="D34" s="45">
        <f>+Hoja3!J28</f>
        <v>200000</v>
      </c>
      <c r="E34" s="45">
        <f>+Hoja3!K26</f>
        <v>200000</v>
      </c>
      <c r="F34" s="46">
        <f t="shared" si="1"/>
        <v>48748165.75</v>
      </c>
      <c r="G34" s="108"/>
      <c r="H34" s="109">
        <f t="shared" si="0"/>
        <v>0</v>
      </c>
    </row>
    <row r="35" spans="1:8" ht="19.5" customHeight="1" hidden="1">
      <c r="A35" s="43">
        <v>29</v>
      </c>
      <c r="B35" s="51" t="s">
        <v>91</v>
      </c>
      <c r="C35" s="45"/>
      <c r="D35" s="45"/>
      <c r="E35" s="45"/>
      <c r="F35" s="46">
        <f t="shared" si="1"/>
        <v>0</v>
      </c>
      <c r="G35" s="108"/>
      <c r="H35" s="109">
        <f t="shared" si="0"/>
        <v>0</v>
      </c>
    </row>
    <row r="36" spans="1:8" ht="19.5" customHeight="1" hidden="1">
      <c r="A36" s="43">
        <v>30</v>
      </c>
      <c r="B36" s="51" t="s">
        <v>77</v>
      </c>
      <c r="C36" s="45"/>
      <c r="D36" s="45"/>
      <c r="E36" s="45"/>
      <c r="F36" s="46">
        <f t="shared" si="1"/>
        <v>0</v>
      </c>
      <c r="G36" s="108"/>
      <c r="H36" s="109">
        <f t="shared" si="0"/>
        <v>0</v>
      </c>
    </row>
    <row r="37" spans="1:7" ht="2.25" customHeight="1">
      <c r="A37" s="43"/>
      <c r="B37" s="51"/>
      <c r="C37" s="45"/>
      <c r="D37" s="45"/>
      <c r="E37" s="45"/>
      <c r="F37" s="46"/>
      <c r="G37" s="108"/>
    </row>
    <row r="38" spans="1:6" ht="13.5" customHeight="1" thickBot="1">
      <c r="A38" s="43"/>
      <c r="B38" s="51"/>
      <c r="C38" s="45"/>
      <c r="D38" s="45"/>
      <c r="E38" s="45"/>
      <c r="F38" s="52"/>
    </row>
    <row r="39" spans="1:7" ht="15.75" thickBot="1">
      <c r="A39" s="47" t="s">
        <v>56</v>
      </c>
      <c r="B39" s="48"/>
      <c r="C39" s="49"/>
      <c r="D39" s="49">
        <f>SUM(D20:D38)</f>
        <v>21192347.6</v>
      </c>
      <c r="E39" s="49">
        <f>SUM(E20:E38)</f>
        <v>31192347.6</v>
      </c>
      <c r="F39" s="54"/>
      <c r="G39" s="108">
        <f>+D39-E39</f>
        <v>-10000000</v>
      </c>
    </row>
    <row r="40" spans="1:7" ht="12.75" customHeight="1">
      <c r="A40" s="58"/>
      <c r="B40" s="38"/>
      <c r="C40" s="39"/>
      <c r="D40" s="39"/>
      <c r="E40" s="39"/>
      <c r="F40" s="52"/>
      <c r="G40" s="111"/>
    </row>
    <row r="41" spans="1:7" ht="15">
      <c r="A41" s="195" t="s">
        <v>22</v>
      </c>
      <c r="B41" s="196"/>
      <c r="C41" s="196"/>
      <c r="D41" s="196"/>
      <c r="E41" s="196"/>
      <c r="F41" s="197"/>
      <c r="G41" s="111"/>
    </row>
    <row r="42" spans="1:7" ht="15" thickBot="1">
      <c r="A42" s="58"/>
      <c r="B42" s="38"/>
      <c r="C42" s="39"/>
      <c r="D42" s="39"/>
      <c r="E42" s="39"/>
      <c r="F42" s="52"/>
      <c r="G42" s="111"/>
    </row>
    <row r="43" spans="1:6" ht="43.5" customHeight="1" thickBot="1">
      <c r="A43" s="47" t="s">
        <v>5</v>
      </c>
      <c r="B43" s="48"/>
      <c r="C43" s="49" t="s">
        <v>1</v>
      </c>
      <c r="D43" s="106" t="s">
        <v>2</v>
      </c>
      <c r="E43" s="107" t="s">
        <v>3</v>
      </c>
      <c r="F43" s="50" t="s">
        <v>4</v>
      </c>
    </row>
    <row r="44" spans="1:6" ht="9.75" customHeight="1">
      <c r="A44" s="58"/>
      <c r="B44" s="38"/>
      <c r="C44" s="39"/>
      <c r="D44" s="39"/>
      <c r="E44" s="39"/>
      <c r="F44" s="52"/>
    </row>
    <row r="45" spans="1:6" ht="15" customHeight="1" hidden="1">
      <c r="A45" s="43">
        <v>1</v>
      </c>
      <c r="B45" s="51" t="s">
        <v>54</v>
      </c>
      <c r="C45" s="39"/>
      <c r="D45" s="45"/>
      <c r="E45" s="45"/>
      <c r="F45" s="46"/>
    </row>
    <row r="46" spans="1:7" ht="19.5" customHeight="1" hidden="1">
      <c r="A46" s="43">
        <v>9</v>
      </c>
      <c r="B46" s="53" t="e">
        <f>+Hoja4!#REF!</f>
        <v>#REF!</v>
      </c>
      <c r="C46" s="45"/>
      <c r="D46" s="45"/>
      <c r="E46" s="45"/>
      <c r="F46" s="170">
        <f>SUM(C46+D46-E46)</f>
        <v>0</v>
      </c>
      <c r="G46" s="108"/>
    </row>
    <row r="47" spans="1:7" ht="19.5" customHeight="1" hidden="1">
      <c r="A47" s="43"/>
      <c r="B47" s="53"/>
      <c r="C47" s="45"/>
      <c r="D47" s="45"/>
      <c r="E47" s="45"/>
      <c r="F47" s="170"/>
      <c r="G47" s="108"/>
    </row>
    <row r="48" spans="1:6" ht="15" customHeight="1" hidden="1">
      <c r="A48" s="43">
        <v>2</v>
      </c>
      <c r="B48" s="51" t="s">
        <v>69</v>
      </c>
      <c r="C48" s="153"/>
      <c r="D48" s="153"/>
      <c r="E48" s="153"/>
      <c r="F48" s="170"/>
    </row>
    <row r="49" spans="1:7" ht="15" customHeight="1" hidden="1">
      <c r="A49" s="43">
        <v>1</v>
      </c>
      <c r="B49" s="51" t="s">
        <v>78</v>
      </c>
      <c r="C49" s="153"/>
      <c r="D49" s="153"/>
      <c r="E49" s="153"/>
      <c r="F49" s="170">
        <f aca="true" t="shared" si="2" ref="F49:F56">SUM(C49+D49-E49)</f>
        <v>0</v>
      </c>
      <c r="G49" s="109">
        <f>+D49-E49</f>
        <v>0</v>
      </c>
    </row>
    <row r="50" spans="1:6" ht="15" customHeight="1" hidden="1">
      <c r="A50" s="43">
        <v>2</v>
      </c>
      <c r="B50" s="51" t="s">
        <v>79</v>
      </c>
      <c r="C50" s="153"/>
      <c r="D50" s="153"/>
      <c r="E50" s="153"/>
      <c r="F50" s="170">
        <f t="shared" si="2"/>
        <v>0</v>
      </c>
    </row>
    <row r="51" spans="1:6" ht="15" customHeight="1" hidden="1">
      <c r="A51" s="43">
        <v>3</v>
      </c>
      <c r="B51" s="51" t="s">
        <v>80</v>
      </c>
      <c r="C51" s="153"/>
      <c r="D51" s="153"/>
      <c r="E51" s="153"/>
      <c r="F51" s="170">
        <f t="shared" si="2"/>
        <v>0</v>
      </c>
    </row>
    <row r="52" spans="1:6" ht="15" customHeight="1" hidden="1">
      <c r="A52" s="43"/>
      <c r="B52" s="51"/>
      <c r="C52" s="153"/>
      <c r="D52" s="153"/>
      <c r="E52" s="153"/>
      <c r="F52" s="170"/>
    </row>
    <row r="53" spans="1:6" ht="15" customHeight="1" hidden="1">
      <c r="A53" s="43">
        <v>13</v>
      </c>
      <c r="B53" s="51" t="e">
        <f>+Hoja4!#REF!</f>
        <v>#REF!</v>
      </c>
      <c r="C53" s="153"/>
      <c r="D53" s="153"/>
      <c r="E53" s="153"/>
      <c r="F53" s="170">
        <f t="shared" si="2"/>
        <v>0</v>
      </c>
    </row>
    <row r="54" spans="1:6" ht="15" customHeight="1" hidden="1">
      <c r="A54" s="43"/>
      <c r="B54" s="51"/>
      <c r="C54" s="153"/>
      <c r="D54" s="153"/>
      <c r="E54" s="153"/>
      <c r="F54" s="170"/>
    </row>
    <row r="55" spans="1:6" ht="18.75" customHeight="1">
      <c r="A55" s="43">
        <v>5</v>
      </c>
      <c r="B55" s="51" t="s">
        <v>34</v>
      </c>
      <c r="C55" s="153"/>
      <c r="D55" s="153"/>
      <c r="E55" s="153"/>
      <c r="F55" s="170"/>
    </row>
    <row r="56" spans="1:7" ht="18.75" customHeight="1">
      <c r="A56" s="134">
        <v>13</v>
      </c>
      <c r="B56" s="136" t="str">
        <f>+Hoja4!A6</f>
        <v>PROYECTO CONSTRUCCION  SISTEMA CONDUCCION SETILLAL</v>
      </c>
      <c r="C56" s="153">
        <v>0</v>
      </c>
      <c r="D56" s="153">
        <f>+Hoja3!J30</f>
        <v>10000000</v>
      </c>
      <c r="E56" s="153"/>
      <c r="F56" s="170">
        <f t="shared" si="2"/>
        <v>10000000</v>
      </c>
      <c r="G56" s="175"/>
    </row>
    <row r="57" spans="1:6" ht="18.75" customHeight="1">
      <c r="A57" s="43"/>
      <c r="B57" s="51"/>
      <c r="C57" s="153"/>
      <c r="D57" s="153"/>
      <c r="E57" s="153"/>
      <c r="F57" s="170"/>
    </row>
    <row r="58" spans="1:6" ht="15" customHeight="1">
      <c r="A58" s="43">
        <v>6</v>
      </c>
      <c r="B58" s="51" t="s">
        <v>27</v>
      </c>
      <c r="C58" s="153"/>
      <c r="D58" s="153"/>
      <c r="E58" s="153"/>
      <c r="F58" s="170"/>
    </row>
    <row r="59" spans="1:6" ht="15" customHeight="1">
      <c r="A59" s="58"/>
      <c r="B59" s="51"/>
      <c r="C59" s="153"/>
      <c r="D59" s="153"/>
      <c r="E59" s="153"/>
      <c r="F59" s="170"/>
    </row>
    <row r="60" spans="1:7" ht="15" customHeight="1">
      <c r="A60" s="43">
        <v>1</v>
      </c>
      <c r="B60" s="51" t="s">
        <v>87</v>
      </c>
      <c r="C60" s="153">
        <v>187731315.98</v>
      </c>
      <c r="D60" s="153">
        <f>+Hoja3!J34</f>
        <v>3000000</v>
      </c>
      <c r="E60" s="153">
        <f>+Hoja3!K32</f>
        <v>3000000</v>
      </c>
      <c r="F60" s="170">
        <f>SUM(C60+D60-E60)</f>
        <v>187731315.98</v>
      </c>
      <c r="G60" s="109">
        <f>+D60-E60</f>
        <v>0</v>
      </c>
    </row>
    <row r="61" spans="1:6" ht="15" customHeight="1" hidden="1">
      <c r="A61" s="43">
        <v>16</v>
      </c>
      <c r="B61" s="51" t="e">
        <f>+Hoja4!#REF!</f>
        <v>#REF!</v>
      </c>
      <c r="C61" s="153"/>
      <c r="D61" s="153"/>
      <c r="E61" s="153"/>
      <c r="F61" s="170">
        <f>SUM(C61+D61-E61)</f>
        <v>0</v>
      </c>
    </row>
    <row r="62" spans="1:6" ht="15" customHeight="1" hidden="1">
      <c r="A62" s="43">
        <v>21</v>
      </c>
      <c r="B62" s="51" t="e">
        <f>+Hoja4!#REF!</f>
        <v>#REF!</v>
      </c>
      <c r="C62" s="153"/>
      <c r="D62" s="153"/>
      <c r="E62" s="153"/>
      <c r="F62" s="170">
        <f>SUM(C62+D62-E62)</f>
        <v>0</v>
      </c>
    </row>
    <row r="63" spans="1:6" ht="15" customHeight="1">
      <c r="A63" s="43"/>
      <c r="B63" s="51"/>
      <c r="C63" s="153"/>
      <c r="D63" s="153"/>
      <c r="E63" s="153"/>
      <c r="F63" s="170"/>
    </row>
    <row r="64" spans="1:7" ht="15">
      <c r="A64" s="43">
        <v>7</v>
      </c>
      <c r="B64" s="44" t="s">
        <v>47</v>
      </c>
      <c r="C64" s="153"/>
      <c r="D64" s="171"/>
      <c r="E64" s="171"/>
      <c r="F64" s="170"/>
      <c r="G64" s="108"/>
    </row>
    <row r="65" spans="1:7" ht="15">
      <c r="A65" s="43"/>
      <c r="B65" s="44"/>
      <c r="C65" s="153"/>
      <c r="D65" s="171"/>
      <c r="E65" s="171"/>
      <c r="F65" s="170"/>
      <c r="G65" s="108"/>
    </row>
    <row r="66" spans="1:6" ht="15">
      <c r="A66" s="43">
        <v>7</v>
      </c>
      <c r="B66" s="51" t="s">
        <v>30</v>
      </c>
      <c r="C66" s="153"/>
      <c r="D66" s="153"/>
      <c r="E66" s="153"/>
      <c r="F66" s="170"/>
    </row>
    <row r="67" spans="1:6" ht="15" hidden="1">
      <c r="A67" s="43">
        <v>1</v>
      </c>
      <c r="B67" s="51" t="s">
        <v>70</v>
      </c>
      <c r="C67" s="153"/>
      <c r="D67" s="153"/>
      <c r="E67" s="153"/>
      <c r="F67" s="170"/>
    </row>
    <row r="68" spans="1:6" ht="15" hidden="1">
      <c r="A68" s="43">
        <v>3</v>
      </c>
      <c r="B68" s="51" t="s">
        <v>71</v>
      </c>
      <c r="C68" s="153"/>
      <c r="D68" s="153"/>
      <c r="E68" s="153"/>
      <c r="F68" s="170"/>
    </row>
    <row r="69" spans="1:6" ht="15" hidden="1">
      <c r="A69" s="43">
        <v>1</v>
      </c>
      <c r="B69" s="51" t="s">
        <v>106</v>
      </c>
      <c r="C69" s="153"/>
      <c r="D69" s="153"/>
      <c r="E69" s="153"/>
      <c r="F69" s="170"/>
    </row>
    <row r="70" spans="1:7" s="111" customFormat="1" ht="15" hidden="1">
      <c r="A70" s="43">
        <v>35</v>
      </c>
      <c r="B70" s="51" t="s">
        <v>107</v>
      </c>
      <c r="C70" s="153"/>
      <c r="D70" s="153"/>
      <c r="E70" s="153"/>
      <c r="F70" s="170">
        <f aca="true" t="shared" si="3" ref="F70:F88">+C70+D70-E70</f>
        <v>0</v>
      </c>
      <c r="G70" s="51" t="e">
        <f>+Hoja3!#REF!</f>
        <v>#REF!</v>
      </c>
    </row>
    <row r="71" spans="1:6" ht="15" hidden="1">
      <c r="A71" s="43">
        <v>2</v>
      </c>
      <c r="B71" s="51" t="s">
        <v>103</v>
      </c>
      <c r="C71" s="153"/>
      <c r="D71" s="153"/>
      <c r="E71" s="153"/>
      <c r="F71" s="170">
        <f t="shared" si="3"/>
        <v>0</v>
      </c>
    </row>
    <row r="72" spans="1:7" ht="15" hidden="1">
      <c r="A72" s="134">
        <v>10</v>
      </c>
      <c r="B72" s="53" t="s">
        <v>104</v>
      </c>
      <c r="C72" s="153"/>
      <c r="D72" s="153"/>
      <c r="E72" s="153"/>
      <c r="F72" s="170">
        <f t="shared" si="3"/>
        <v>0</v>
      </c>
      <c r="G72" s="109">
        <f>+D72-E72</f>
        <v>0</v>
      </c>
    </row>
    <row r="73" spans="1:6" ht="15" hidden="1">
      <c r="A73" s="43"/>
      <c r="B73" s="51"/>
      <c r="C73" s="153"/>
      <c r="D73" s="153"/>
      <c r="E73" s="153"/>
      <c r="F73" s="170"/>
    </row>
    <row r="74" spans="1:6" ht="15">
      <c r="A74" s="43">
        <v>3</v>
      </c>
      <c r="B74" s="51" t="s">
        <v>72</v>
      </c>
      <c r="C74" s="153"/>
      <c r="D74" s="153"/>
      <c r="E74" s="153"/>
      <c r="F74" s="170"/>
    </row>
    <row r="75" spans="1:6" ht="15">
      <c r="A75" s="43">
        <v>1</v>
      </c>
      <c r="B75" s="51" t="s">
        <v>60</v>
      </c>
      <c r="C75" s="153"/>
      <c r="D75" s="153"/>
      <c r="E75" s="153"/>
      <c r="F75" s="170"/>
    </row>
    <row r="76" spans="1:6" ht="15">
      <c r="A76" s="43">
        <v>1</v>
      </c>
      <c r="B76" s="51" t="s">
        <v>127</v>
      </c>
      <c r="C76" s="153">
        <v>48516745</v>
      </c>
      <c r="D76" s="153"/>
      <c r="E76" s="153">
        <f>+Hoja3!K36</f>
        <v>3000000</v>
      </c>
      <c r="F76" s="170"/>
    </row>
    <row r="77" spans="1:6" ht="15">
      <c r="A77" s="43">
        <v>12</v>
      </c>
      <c r="B77" s="51" t="s">
        <v>147</v>
      </c>
      <c r="C77" s="153">
        <v>0</v>
      </c>
      <c r="D77" s="153">
        <f>+Hoja3!J38</f>
        <v>3000000</v>
      </c>
      <c r="E77" s="153"/>
      <c r="F77" s="170"/>
    </row>
    <row r="78" spans="1:6" ht="20.25" customHeight="1">
      <c r="A78" s="43">
        <v>53</v>
      </c>
      <c r="B78" s="51" t="s">
        <v>119</v>
      </c>
      <c r="C78" s="153">
        <v>24000000</v>
      </c>
      <c r="D78" s="153">
        <f>+Hoja3!J40</f>
        <v>8000000</v>
      </c>
      <c r="E78" s="153">
        <f>+Hoja3!K40</f>
        <v>14000000</v>
      </c>
      <c r="F78" s="170">
        <f t="shared" si="3"/>
        <v>18000000</v>
      </c>
    </row>
    <row r="79" spans="1:6" ht="15">
      <c r="A79" s="134">
        <v>81</v>
      </c>
      <c r="B79" s="136" t="s">
        <v>120</v>
      </c>
      <c r="C79" s="153">
        <v>5000000</v>
      </c>
      <c r="D79" s="153"/>
      <c r="E79" s="153">
        <f>+Hoja3!K42</f>
        <v>5000000</v>
      </c>
      <c r="F79" s="170">
        <f t="shared" si="3"/>
        <v>0</v>
      </c>
    </row>
    <row r="80" spans="1:6" ht="15">
      <c r="A80" s="43">
        <v>82</v>
      </c>
      <c r="B80" s="51" t="s">
        <v>121</v>
      </c>
      <c r="C80" s="153">
        <v>0</v>
      </c>
      <c r="D80" s="153">
        <f>+Hoja3!J44</f>
        <v>14000000</v>
      </c>
      <c r="E80" s="153"/>
      <c r="F80" s="170">
        <f t="shared" si="3"/>
        <v>14000000</v>
      </c>
    </row>
    <row r="81" spans="1:6" ht="15">
      <c r="A81" s="43"/>
      <c r="B81" s="51"/>
      <c r="C81" s="153"/>
      <c r="D81" s="153"/>
      <c r="E81" s="153"/>
      <c r="F81" s="170">
        <f t="shared" si="3"/>
        <v>0</v>
      </c>
    </row>
    <row r="82" spans="1:6" ht="15">
      <c r="A82" s="43"/>
      <c r="B82" s="51"/>
      <c r="C82" s="153"/>
      <c r="D82" s="153"/>
      <c r="E82" s="153"/>
      <c r="F82" s="170">
        <f t="shared" si="3"/>
        <v>0</v>
      </c>
    </row>
    <row r="83" spans="1:6" ht="15">
      <c r="A83" s="134"/>
      <c r="B83" s="136"/>
      <c r="C83" s="153"/>
      <c r="D83" s="153"/>
      <c r="E83" s="153"/>
      <c r="F83" s="170">
        <f t="shared" si="3"/>
        <v>0</v>
      </c>
    </row>
    <row r="84" spans="1:6" ht="15.75" thickBot="1">
      <c r="A84" s="43"/>
      <c r="B84" s="51"/>
      <c r="C84" s="153"/>
      <c r="D84" s="153"/>
      <c r="E84" s="153"/>
      <c r="F84" s="170"/>
    </row>
    <row r="85" spans="1:6" ht="15" hidden="1">
      <c r="A85" s="43">
        <v>9</v>
      </c>
      <c r="B85" s="51" t="s">
        <v>81</v>
      </c>
      <c r="C85" s="171"/>
      <c r="D85" s="153"/>
      <c r="E85" s="153"/>
      <c r="F85" s="170"/>
    </row>
    <row r="86" spans="1:6" ht="15" hidden="1">
      <c r="A86" s="43">
        <v>2</v>
      </c>
      <c r="B86" s="51" t="s">
        <v>82</v>
      </c>
      <c r="C86" s="171"/>
      <c r="D86" s="153"/>
      <c r="E86" s="153"/>
      <c r="F86" s="170"/>
    </row>
    <row r="87" spans="1:7" ht="15" hidden="1">
      <c r="A87" s="43">
        <v>2</v>
      </c>
      <c r="B87" s="51" t="s">
        <v>108</v>
      </c>
      <c r="C87" s="153"/>
      <c r="D87" s="153"/>
      <c r="E87" s="153"/>
      <c r="F87" s="170"/>
      <c r="G87" s="108"/>
    </row>
    <row r="88" spans="1:7" ht="15" hidden="1">
      <c r="A88" s="43">
        <v>2</v>
      </c>
      <c r="B88" s="51" t="s">
        <v>109</v>
      </c>
      <c r="C88" s="153"/>
      <c r="D88" s="153"/>
      <c r="E88" s="153"/>
      <c r="F88" s="170">
        <f t="shared" si="3"/>
        <v>0</v>
      </c>
      <c r="G88" s="108"/>
    </row>
    <row r="89" spans="1:7" ht="15.75" hidden="1" thickBot="1">
      <c r="A89" s="43"/>
      <c r="B89" s="51"/>
      <c r="C89" s="153"/>
      <c r="D89" s="153"/>
      <c r="E89" s="153"/>
      <c r="F89" s="170"/>
      <c r="G89" s="138"/>
    </row>
    <row r="90" spans="1:7" ht="15.75" thickBot="1">
      <c r="A90" s="47" t="s">
        <v>21</v>
      </c>
      <c r="B90" s="48"/>
      <c r="C90" s="49"/>
      <c r="D90" s="49">
        <f>SUM(D45:D89)</f>
        <v>38000000</v>
      </c>
      <c r="E90" s="49">
        <f>SUM(E46:E89)</f>
        <v>25000000</v>
      </c>
      <c r="F90" s="50"/>
      <c r="G90" s="111"/>
    </row>
    <row r="91" spans="1:6" ht="13.5" customHeight="1" hidden="1">
      <c r="A91" s="176"/>
      <c r="B91" s="111"/>
      <c r="C91" s="177"/>
      <c r="D91" s="177"/>
      <c r="E91" s="177"/>
      <c r="F91" s="178"/>
    </row>
    <row r="92" spans="1:6" ht="15.75" customHeight="1" hidden="1">
      <c r="A92" s="195" t="s">
        <v>96</v>
      </c>
      <c r="B92" s="196"/>
      <c r="C92" s="196"/>
      <c r="D92" s="196"/>
      <c r="E92" s="196"/>
      <c r="F92" s="197"/>
    </row>
    <row r="93" spans="1:6" ht="9.75" customHeight="1" hidden="1" thickBot="1">
      <c r="A93" s="58"/>
      <c r="B93" s="38"/>
      <c r="C93" s="39"/>
      <c r="D93" s="39"/>
      <c r="E93" s="39"/>
      <c r="F93" s="52"/>
    </row>
    <row r="94" spans="1:6" ht="19.5" customHeight="1" hidden="1" thickBot="1">
      <c r="A94" s="47" t="s">
        <v>5</v>
      </c>
      <c r="B94" s="48"/>
      <c r="C94" s="49" t="s">
        <v>1</v>
      </c>
      <c r="D94" s="106" t="s">
        <v>2</v>
      </c>
      <c r="E94" s="107" t="s">
        <v>3</v>
      </c>
      <c r="F94" s="50" t="s">
        <v>4</v>
      </c>
    </row>
    <row r="95" spans="1:6" ht="11.25" customHeight="1" hidden="1">
      <c r="A95" s="55"/>
      <c r="B95" s="56"/>
      <c r="C95" s="57"/>
      <c r="D95" s="57"/>
      <c r="E95" s="57"/>
      <c r="F95" s="42"/>
    </row>
    <row r="96" spans="1:6" ht="9.75" customHeight="1" hidden="1">
      <c r="A96" s="58"/>
      <c r="B96" s="38"/>
      <c r="C96" s="39"/>
      <c r="D96" s="39"/>
      <c r="E96" s="39"/>
      <c r="F96" s="52"/>
    </row>
    <row r="97" spans="1:7" ht="12.75" customHeight="1" hidden="1">
      <c r="A97" s="58">
        <v>1</v>
      </c>
      <c r="B97" s="51" t="s">
        <v>54</v>
      </c>
      <c r="C97" s="39"/>
      <c r="D97" s="45">
        <f>SUM(D98:D98)</f>
        <v>0</v>
      </c>
      <c r="E97" s="45">
        <f>SUM(E98:E98)</f>
        <v>0</v>
      </c>
      <c r="F97" s="46"/>
      <c r="G97" s="108"/>
    </row>
    <row r="98" spans="1:6" ht="12.75" customHeight="1" hidden="1">
      <c r="A98" s="58">
        <v>18</v>
      </c>
      <c r="B98" s="38" t="e">
        <f>+Hoja4!#REF!</f>
        <v>#REF!</v>
      </c>
      <c r="C98" s="39">
        <v>2527657.5</v>
      </c>
      <c r="D98" s="39">
        <v>0</v>
      </c>
      <c r="E98" s="39">
        <v>0</v>
      </c>
      <c r="F98" s="46">
        <f>SUM(C98+D98-E98)</f>
        <v>2527657.5</v>
      </c>
    </row>
    <row r="99" spans="1:7" ht="12.75" customHeight="1" hidden="1">
      <c r="A99" s="58"/>
      <c r="B99" s="38"/>
      <c r="C99" s="39"/>
      <c r="D99" s="39"/>
      <c r="E99" s="39"/>
      <c r="F99" s="52"/>
      <c r="G99" s="108"/>
    </row>
    <row r="100" spans="1:7" s="113" customFormat="1" ht="12.75" customHeight="1" hidden="1">
      <c r="A100" s="58">
        <v>2</v>
      </c>
      <c r="B100" s="51" t="s">
        <v>31</v>
      </c>
      <c r="C100" s="39"/>
      <c r="D100" s="45">
        <f>SUM(D102:D104)</f>
        <v>0</v>
      </c>
      <c r="E100" s="45">
        <f>SUM(E102:E104)</f>
        <v>0</v>
      </c>
      <c r="F100" s="52"/>
      <c r="G100" s="112"/>
    </row>
    <row r="101" spans="1:7" ht="12.75" customHeight="1" hidden="1">
      <c r="A101" s="58"/>
      <c r="B101" s="51"/>
      <c r="C101" s="39"/>
      <c r="D101" s="39"/>
      <c r="E101" s="39"/>
      <c r="F101" s="52"/>
      <c r="G101" s="108"/>
    </row>
    <row r="102" spans="1:7" ht="12.75" customHeight="1" hidden="1">
      <c r="A102" s="58">
        <v>1</v>
      </c>
      <c r="B102" s="38" t="s">
        <v>32</v>
      </c>
      <c r="C102" s="45">
        <v>166255096.09</v>
      </c>
      <c r="D102" s="45"/>
      <c r="E102" s="45"/>
      <c r="F102" s="46">
        <f aca="true" t="shared" si="4" ref="F102:F109">+C102+D102-E102</f>
        <v>166255096.09</v>
      </c>
      <c r="G102" s="108"/>
    </row>
    <row r="103" spans="1:7" ht="12.75" customHeight="1" hidden="1">
      <c r="A103" s="166">
        <v>2</v>
      </c>
      <c r="B103" s="167" t="s">
        <v>57</v>
      </c>
      <c r="C103" s="168">
        <v>32906085.87</v>
      </c>
      <c r="D103" s="168"/>
      <c r="E103" s="168"/>
      <c r="F103" s="169">
        <f t="shared" si="4"/>
        <v>32906085.87</v>
      </c>
      <c r="G103" s="108"/>
    </row>
    <row r="104" spans="1:7" ht="12" customHeight="1" hidden="1">
      <c r="A104" s="58">
        <v>3</v>
      </c>
      <c r="B104" s="38" t="s">
        <v>58</v>
      </c>
      <c r="C104" s="45">
        <v>171326726.76</v>
      </c>
      <c r="D104" s="45"/>
      <c r="E104" s="45"/>
      <c r="F104" s="46">
        <f t="shared" si="4"/>
        <v>171326726.76</v>
      </c>
      <c r="G104" s="108"/>
    </row>
    <row r="105" spans="1:7" ht="12.75" customHeight="1" hidden="1">
      <c r="A105" s="58">
        <v>13</v>
      </c>
      <c r="B105" s="38" t="s">
        <v>48</v>
      </c>
      <c r="C105" s="45">
        <v>5000000</v>
      </c>
      <c r="D105" s="45"/>
      <c r="E105" s="45"/>
      <c r="F105" s="46">
        <f t="shared" si="4"/>
        <v>5000000</v>
      </c>
      <c r="G105" s="108"/>
    </row>
    <row r="106" spans="1:7" ht="12.75" customHeight="1" hidden="1">
      <c r="A106" s="58">
        <v>14</v>
      </c>
      <c r="B106" s="59" t="s">
        <v>49</v>
      </c>
      <c r="C106" s="45">
        <v>5000000</v>
      </c>
      <c r="D106" s="45"/>
      <c r="E106" s="45"/>
      <c r="F106" s="46">
        <f t="shared" si="4"/>
        <v>5000000</v>
      </c>
      <c r="G106" s="108"/>
    </row>
    <row r="107" spans="1:7" ht="12.75" customHeight="1" hidden="1">
      <c r="A107" s="58">
        <v>15</v>
      </c>
      <c r="B107" s="59" t="s">
        <v>50</v>
      </c>
      <c r="C107" s="45">
        <v>8044800</v>
      </c>
      <c r="D107" s="45"/>
      <c r="E107" s="45"/>
      <c r="F107" s="46">
        <f t="shared" si="4"/>
        <v>8044800</v>
      </c>
      <c r="G107" s="108"/>
    </row>
    <row r="108" spans="1:7" ht="12.75" customHeight="1" hidden="1">
      <c r="A108" s="58">
        <v>16</v>
      </c>
      <c r="B108" s="59" t="s">
        <v>52</v>
      </c>
      <c r="C108" s="45"/>
      <c r="D108" s="45"/>
      <c r="E108" s="45"/>
      <c r="F108" s="46">
        <f t="shared" si="4"/>
        <v>0</v>
      </c>
      <c r="G108" s="108"/>
    </row>
    <row r="109" spans="1:6" ht="12.75" customHeight="1" hidden="1">
      <c r="A109" s="58">
        <v>14</v>
      </c>
      <c r="B109" s="59" t="s">
        <v>53</v>
      </c>
      <c r="C109" s="45">
        <v>0</v>
      </c>
      <c r="D109" s="45"/>
      <c r="E109" s="45"/>
      <c r="F109" s="46">
        <f t="shared" si="4"/>
        <v>0</v>
      </c>
    </row>
    <row r="110" spans="1:6" ht="12.75" customHeight="1" hidden="1">
      <c r="A110" s="58"/>
      <c r="B110" s="59"/>
      <c r="C110" s="45"/>
      <c r="D110" s="45"/>
      <c r="E110" s="45"/>
      <c r="F110" s="46"/>
    </row>
    <row r="111" spans="1:6" ht="12.75" customHeight="1" hidden="1">
      <c r="A111" s="58"/>
      <c r="B111" s="38"/>
      <c r="C111" s="39"/>
      <c r="D111" s="39"/>
      <c r="E111" s="39"/>
      <c r="F111" s="52"/>
    </row>
    <row r="112" spans="1:6" ht="12.75" customHeight="1" hidden="1">
      <c r="A112" s="43">
        <v>5</v>
      </c>
      <c r="B112" s="51" t="s">
        <v>34</v>
      </c>
      <c r="C112" s="39"/>
      <c r="D112" s="45">
        <f>SUM(D113:D120)</f>
        <v>0</v>
      </c>
      <c r="E112" s="45">
        <f>SUM(E113:E120)</f>
        <v>0</v>
      </c>
      <c r="F112" s="46"/>
    </row>
    <row r="113" spans="1:6" ht="12.75" customHeight="1" hidden="1">
      <c r="A113" s="58"/>
      <c r="B113" s="38"/>
      <c r="C113" s="39"/>
      <c r="D113" s="39"/>
      <c r="E113" s="39"/>
      <c r="F113" s="52"/>
    </row>
    <row r="114" spans="1:6" ht="12.75" customHeight="1" hidden="1">
      <c r="A114" s="58">
        <v>34</v>
      </c>
      <c r="B114" s="38" t="e">
        <f>+Hoja4!#REF!</f>
        <v>#REF!</v>
      </c>
      <c r="C114" s="45">
        <v>75000</v>
      </c>
      <c r="D114" s="39"/>
      <c r="E114" s="39"/>
      <c r="F114" s="46">
        <f>SUM(C114+D114-E114)</f>
        <v>75000</v>
      </c>
    </row>
    <row r="115" spans="1:6" ht="12.75" customHeight="1" hidden="1">
      <c r="A115" s="58">
        <v>44</v>
      </c>
      <c r="B115" s="38" t="e">
        <f>+Hoja4!#REF!</f>
        <v>#REF!</v>
      </c>
      <c r="C115" s="39">
        <v>0</v>
      </c>
      <c r="D115" s="39"/>
      <c r="E115" s="39"/>
      <c r="F115" s="46">
        <f>SUM(C115+D115-E115)</f>
        <v>0</v>
      </c>
    </row>
    <row r="116" spans="1:6" ht="12.75" customHeight="1" hidden="1">
      <c r="A116" s="58">
        <v>45</v>
      </c>
      <c r="B116" s="38" t="e">
        <f>+Hoja4!#REF!</f>
        <v>#REF!</v>
      </c>
      <c r="C116" s="39">
        <v>0</v>
      </c>
      <c r="D116" s="39"/>
      <c r="E116" s="39"/>
      <c r="F116" s="46">
        <f>SUM(C116+D116-E116)</f>
        <v>0</v>
      </c>
    </row>
    <row r="117" spans="1:6" ht="12.75" customHeight="1" hidden="1">
      <c r="A117" s="58">
        <v>46</v>
      </c>
      <c r="B117" s="59" t="e">
        <f>+Hoja4!#REF!</f>
        <v>#REF!</v>
      </c>
      <c r="C117" s="39">
        <v>0</v>
      </c>
      <c r="D117" s="39"/>
      <c r="E117" s="39"/>
      <c r="F117" s="46">
        <f>SUM(C117+D117-E117)</f>
        <v>0</v>
      </c>
    </row>
    <row r="118" spans="1:7" ht="12.75" customHeight="1" hidden="1">
      <c r="A118" s="58">
        <v>26</v>
      </c>
      <c r="B118" s="59" t="s">
        <v>46</v>
      </c>
      <c r="C118" s="39">
        <v>13000000</v>
      </c>
      <c r="D118" s="39"/>
      <c r="E118" s="39"/>
      <c r="F118" s="46">
        <f>SUM(C118+D118-E118)</f>
        <v>13000000</v>
      </c>
      <c r="G118" s="108"/>
    </row>
    <row r="119" spans="1:6" ht="12.75" customHeight="1" hidden="1">
      <c r="A119" s="58">
        <v>27</v>
      </c>
      <c r="B119" s="59" t="s">
        <v>51</v>
      </c>
      <c r="C119" s="39"/>
      <c r="D119" s="39"/>
      <c r="E119" s="39"/>
      <c r="F119" s="52"/>
    </row>
    <row r="120" spans="1:7" ht="12.75" customHeight="1" hidden="1">
      <c r="A120" s="58"/>
      <c r="B120" s="38"/>
      <c r="C120" s="39"/>
      <c r="D120" s="39"/>
      <c r="E120" s="39"/>
      <c r="F120" s="52"/>
      <c r="G120" s="108"/>
    </row>
    <row r="121" spans="1:7" ht="12.75" customHeight="1" hidden="1">
      <c r="A121" s="43">
        <v>6</v>
      </c>
      <c r="B121" s="51" t="s">
        <v>27</v>
      </c>
      <c r="C121" s="39"/>
      <c r="D121" s="45"/>
      <c r="E121" s="45"/>
      <c r="F121" s="46"/>
      <c r="G121" s="108"/>
    </row>
    <row r="122" spans="1:7" ht="12.75" customHeight="1" hidden="1">
      <c r="A122" s="134"/>
      <c r="B122" s="53"/>
      <c r="C122" s="39"/>
      <c r="D122" s="39"/>
      <c r="E122" s="39"/>
      <c r="F122" s="52"/>
      <c r="G122" s="108"/>
    </row>
    <row r="123" spans="1:7" ht="12.75" customHeight="1" hidden="1">
      <c r="A123" s="43">
        <v>2</v>
      </c>
      <c r="B123" s="51" t="e">
        <f>+Hoja4!#REF!</f>
        <v>#REF!</v>
      </c>
      <c r="C123" s="45"/>
      <c r="D123" s="45"/>
      <c r="E123" s="45"/>
      <c r="F123" s="46">
        <f>+C123+D123-E123</f>
        <v>0</v>
      </c>
      <c r="G123" s="108"/>
    </row>
    <row r="124" spans="1:6" ht="12.75" customHeight="1" hidden="1">
      <c r="A124" s="58"/>
      <c r="B124" s="51"/>
      <c r="C124" s="39"/>
      <c r="D124" s="45"/>
      <c r="E124" s="45"/>
      <c r="F124" s="46"/>
    </row>
    <row r="125" spans="1:6" ht="12.75" customHeight="1" hidden="1" thickBot="1">
      <c r="A125" s="58"/>
      <c r="B125" s="38"/>
      <c r="C125" s="45"/>
      <c r="D125" s="45"/>
      <c r="E125" s="45"/>
      <c r="F125" s="46"/>
    </row>
    <row r="126" spans="1:6" ht="15.75" hidden="1" thickBot="1">
      <c r="A126" s="47" t="s">
        <v>61</v>
      </c>
      <c r="B126" s="48"/>
      <c r="C126" s="49"/>
      <c r="D126" s="49">
        <f>SUM(D120:D125)</f>
        <v>0</v>
      </c>
      <c r="E126" s="49">
        <f>SUM(E120:E125)</f>
        <v>0</v>
      </c>
      <c r="F126" s="179">
        <f>+F97</f>
        <v>0</v>
      </c>
    </row>
    <row r="127" spans="1:6" ht="17.25" customHeight="1" thickBot="1">
      <c r="A127" s="180" t="s">
        <v>100</v>
      </c>
      <c r="B127" s="181"/>
      <c r="C127" s="182"/>
      <c r="D127" s="182"/>
      <c r="E127" s="182"/>
      <c r="F127" s="183"/>
    </row>
    <row r="129" spans="4:6" ht="18">
      <c r="D129" s="63"/>
      <c r="E129" s="63"/>
      <c r="F129" s="108"/>
    </row>
    <row r="130" ht="15">
      <c r="C130" s="45"/>
    </row>
    <row r="133" ht="12.75">
      <c r="D133" s="110">
        <f>+D129-D132</f>
        <v>0</v>
      </c>
    </row>
    <row r="137" ht="12.75">
      <c r="F137" s="105" t="s">
        <v>6</v>
      </c>
    </row>
  </sheetData>
  <sheetProtection/>
  <mergeCells count="7">
    <mergeCell ref="A92:F92"/>
    <mergeCell ref="A41:F41"/>
    <mergeCell ref="A5:F5"/>
    <mergeCell ref="A1:F1"/>
    <mergeCell ref="A3:F3"/>
    <mergeCell ref="A4:F4"/>
    <mergeCell ref="A18:F18"/>
  </mergeCells>
  <printOptions horizontalCentered="1"/>
  <pageMargins left="0.7874015748031497" right="0.7874015748031497" top="0.51" bottom="0.49" header="0" footer="0"/>
  <pageSetup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="90" zoomScaleNormal="90" zoomScalePageLayoutView="0" workbookViewId="0" topLeftCell="A1">
      <selection activeCell="G9" sqref="G9:G12"/>
    </sheetView>
  </sheetViews>
  <sheetFormatPr defaultColWidth="11.421875" defaultRowHeight="12.75"/>
  <cols>
    <col min="1" max="1" width="11.421875" style="4" customWidth="1"/>
    <col min="2" max="2" width="39.421875" style="4" bestFit="1" customWidth="1"/>
    <col min="3" max="3" width="29.7109375" style="4" bestFit="1" customWidth="1"/>
    <col min="4" max="4" width="28.421875" style="4" bestFit="1" customWidth="1"/>
    <col min="5" max="5" width="29.00390625" style="4" bestFit="1" customWidth="1"/>
    <col min="6" max="6" width="23.7109375" style="4" bestFit="1" customWidth="1"/>
    <col min="7" max="7" width="21.140625" style="4" bestFit="1" customWidth="1"/>
    <col min="8" max="16384" width="11.421875" style="4" customWidth="1"/>
  </cols>
  <sheetData>
    <row r="1" spans="1:6" ht="15">
      <c r="A1" s="207" t="s">
        <v>0</v>
      </c>
      <c r="B1" s="208"/>
      <c r="C1" s="208"/>
      <c r="D1" s="208"/>
      <c r="E1" s="208"/>
      <c r="F1" s="209"/>
    </row>
    <row r="2" spans="1:6" ht="15">
      <c r="A2" s="213" t="s">
        <v>124</v>
      </c>
      <c r="B2" s="214"/>
      <c r="C2" s="214"/>
      <c r="D2" s="214"/>
      <c r="E2" s="214"/>
      <c r="F2" s="215"/>
    </row>
    <row r="3" spans="1:6" ht="15">
      <c r="A3" s="216" t="s">
        <v>64</v>
      </c>
      <c r="B3" s="217"/>
      <c r="C3" s="217"/>
      <c r="D3" s="217"/>
      <c r="E3" s="217"/>
      <c r="F3" s="218"/>
    </row>
    <row r="4" spans="1:6" ht="15">
      <c r="A4" s="116"/>
      <c r="B4" s="67"/>
      <c r="C4" s="67"/>
      <c r="D4" s="67"/>
      <c r="E4" s="67"/>
      <c r="F4" s="95"/>
    </row>
    <row r="5" spans="1:6" ht="15">
      <c r="A5" s="210" t="s">
        <v>85</v>
      </c>
      <c r="B5" s="211"/>
      <c r="C5" s="211"/>
      <c r="D5" s="211"/>
      <c r="E5" s="211"/>
      <c r="F5" s="212"/>
    </row>
    <row r="6" spans="1:6" ht="1.5" customHeight="1" thickBot="1">
      <c r="A6" s="116"/>
      <c r="B6" s="59"/>
      <c r="C6" s="59"/>
      <c r="D6" s="59"/>
      <c r="E6" s="59"/>
      <c r="F6" s="121"/>
    </row>
    <row r="7" spans="1:6" ht="15.75" thickBot="1">
      <c r="A7" s="88"/>
      <c r="B7" s="129"/>
      <c r="C7" s="129" t="s">
        <v>1</v>
      </c>
      <c r="D7" s="139" t="s">
        <v>2</v>
      </c>
      <c r="E7" s="139" t="s">
        <v>3</v>
      </c>
      <c r="F7" s="140" t="s">
        <v>4</v>
      </c>
    </row>
    <row r="8" spans="1:6" ht="16.5" customHeight="1">
      <c r="A8" s="116"/>
      <c r="B8" s="44"/>
      <c r="C8" s="59"/>
      <c r="D8" s="59"/>
      <c r="E8" s="59"/>
      <c r="F8" s="121"/>
    </row>
    <row r="9" spans="1:7" ht="15">
      <c r="A9" s="122">
        <v>0</v>
      </c>
      <c r="B9" s="44" t="s">
        <v>35</v>
      </c>
      <c r="C9" s="114">
        <v>1589864267.09</v>
      </c>
      <c r="D9" s="114">
        <f>+Hoja3!J28+Hoja3!J34</f>
        <v>3200000</v>
      </c>
      <c r="E9" s="114">
        <f>+Hoja3!K6+Hoja3!K8+Hoja3!K26+Hoja3!K32</f>
        <v>16200000</v>
      </c>
      <c r="F9" s="123"/>
      <c r="G9" s="7"/>
    </row>
    <row r="10" spans="1:6" ht="15">
      <c r="A10" s="122"/>
      <c r="B10" s="44"/>
      <c r="C10" s="59"/>
      <c r="D10" s="124"/>
      <c r="E10" s="125"/>
      <c r="F10" s="121"/>
    </row>
    <row r="11" spans="1:7" ht="16.5" customHeight="1">
      <c r="A11" s="122">
        <v>1</v>
      </c>
      <c r="B11" s="44" t="s">
        <v>25</v>
      </c>
      <c r="C11" s="114">
        <v>2963347952.25</v>
      </c>
      <c r="D11" s="114">
        <f>+Hoja3!J14+Hoja3!J16+Hoja3!J18+Hoja3!J20+Hoja3!J22</f>
        <v>9492347.6</v>
      </c>
      <c r="E11" s="114">
        <f>+Hoja3!K18+Hoja3!K20</f>
        <v>10992347.6</v>
      </c>
      <c r="F11" s="123"/>
      <c r="G11" s="9"/>
    </row>
    <row r="12" spans="1:6" ht="15">
      <c r="A12" s="122"/>
      <c r="B12" s="59"/>
      <c r="C12" s="59"/>
      <c r="D12" s="114"/>
      <c r="E12" s="125"/>
      <c r="F12" s="126"/>
    </row>
    <row r="13" spans="1:7" ht="14.25" customHeight="1" hidden="1">
      <c r="A13" s="122">
        <v>2</v>
      </c>
      <c r="B13" s="44" t="s">
        <v>16</v>
      </c>
      <c r="C13" s="114">
        <v>1127084977.64</v>
      </c>
      <c r="D13" s="114"/>
      <c r="E13" s="114"/>
      <c r="F13" s="123"/>
      <c r="G13" s="9"/>
    </row>
    <row r="14" spans="1:7" ht="15" hidden="1">
      <c r="A14" s="122"/>
      <c r="B14" s="44"/>
      <c r="C14" s="127"/>
      <c r="D14" s="114"/>
      <c r="E14" s="114"/>
      <c r="F14" s="123"/>
      <c r="G14" s="9"/>
    </row>
    <row r="15" spans="1:7" ht="15" hidden="1">
      <c r="A15" s="122">
        <v>3</v>
      </c>
      <c r="B15" s="44" t="s">
        <v>59</v>
      </c>
      <c r="C15" s="114"/>
      <c r="D15" s="114"/>
      <c r="E15" s="114"/>
      <c r="F15" s="123"/>
      <c r="G15" s="9"/>
    </row>
    <row r="16" spans="1:7" ht="15" hidden="1">
      <c r="A16" s="122"/>
      <c r="B16" s="44"/>
      <c r="C16" s="127"/>
      <c r="D16" s="114"/>
      <c r="E16" s="114"/>
      <c r="F16" s="123"/>
      <c r="G16" s="9"/>
    </row>
    <row r="17" spans="1:7" ht="15">
      <c r="A17" s="122">
        <v>5</v>
      </c>
      <c r="B17" s="44" t="s">
        <v>26</v>
      </c>
      <c r="C17" s="114">
        <v>8047519168.79</v>
      </c>
      <c r="D17" s="114">
        <f>+Hoja3!J24+Hoja3!J30</f>
        <v>11500000</v>
      </c>
      <c r="E17" s="114"/>
      <c r="F17" s="123"/>
      <c r="G17" s="9"/>
    </row>
    <row r="18" spans="1:6" ht="15">
      <c r="A18" s="122"/>
      <c r="B18" s="44"/>
      <c r="C18" s="114"/>
      <c r="D18" s="114"/>
      <c r="E18" s="128"/>
      <c r="F18" s="123"/>
    </row>
    <row r="19" spans="1:6" ht="15">
      <c r="A19" s="122">
        <v>6</v>
      </c>
      <c r="B19" s="44" t="s">
        <v>36</v>
      </c>
      <c r="C19" s="114">
        <v>1677076468.22</v>
      </c>
      <c r="D19" s="114">
        <f>+Hoja3!J10</f>
        <v>10000000</v>
      </c>
      <c r="E19" s="114"/>
      <c r="F19" s="123"/>
    </row>
    <row r="20" spans="1:6" ht="15">
      <c r="A20" s="122"/>
      <c r="B20" s="44"/>
      <c r="C20" s="114"/>
      <c r="D20" s="114"/>
      <c r="E20" s="44"/>
      <c r="F20" s="123"/>
    </row>
    <row r="21" spans="1:7" ht="15">
      <c r="A21" s="122">
        <v>7</v>
      </c>
      <c r="B21" s="44" t="s">
        <v>30</v>
      </c>
      <c r="C21" s="114">
        <v>2394520322.23</v>
      </c>
      <c r="D21" s="114">
        <f>SUM(Hoja3!J36:J46)</f>
        <v>25000000</v>
      </c>
      <c r="E21" s="114">
        <f>SUM(Hoja3!K36:K45)</f>
        <v>22000000</v>
      </c>
      <c r="F21" s="123"/>
      <c r="G21" s="9"/>
    </row>
    <row r="22" spans="1:7" ht="15">
      <c r="A22" s="122"/>
      <c r="B22" s="44"/>
      <c r="C22" s="114"/>
      <c r="D22" s="114"/>
      <c r="E22" s="114"/>
      <c r="F22" s="123"/>
      <c r="G22" s="9"/>
    </row>
    <row r="23" spans="1:7" ht="15">
      <c r="A23" s="122">
        <v>8</v>
      </c>
      <c r="B23" s="44" t="s">
        <v>62</v>
      </c>
      <c r="C23" s="114">
        <v>128690491.01</v>
      </c>
      <c r="D23" s="114"/>
      <c r="E23" s="114">
        <f>SUM(Hoja3!K12)</f>
        <v>10000000</v>
      </c>
      <c r="F23" s="123"/>
      <c r="G23" s="9"/>
    </row>
    <row r="24" spans="1:7" ht="15.75" thickBot="1">
      <c r="A24" s="122"/>
      <c r="B24" s="44"/>
      <c r="C24" s="114"/>
      <c r="D24" s="114"/>
      <c r="E24" s="114"/>
      <c r="F24" s="123"/>
      <c r="G24" s="9"/>
    </row>
    <row r="25" spans="1:7" ht="15" hidden="1">
      <c r="A25" s="122">
        <v>9</v>
      </c>
      <c r="B25" s="44" t="s">
        <v>45</v>
      </c>
      <c r="C25" s="114">
        <v>325033166.92</v>
      </c>
      <c r="D25" s="114"/>
      <c r="E25" s="114"/>
      <c r="F25" s="123"/>
      <c r="G25" s="9"/>
    </row>
    <row r="26" spans="1:7" ht="15.75" hidden="1" thickBot="1">
      <c r="A26" s="116"/>
      <c r="B26" s="44"/>
      <c r="C26" s="114"/>
      <c r="D26" s="114"/>
      <c r="E26" s="114"/>
      <c r="F26" s="123"/>
      <c r="G26" s="9"/>
    </row>
    <row r="27" spans="1:7" ht="15.75" thickBot="1">
      <c r="A27" s="88"/>
      <c r="B27" s="129" t="s">
        <v>7</v>
      </c>
      <c r="C27" s="130">
        <f>SUM(C9:C17)</f>
        <v>13727816365.77</v>
      </c>
      <c r="D27" s="130">
        <f>SUM(D9:D24)</f>
        <v>59192347.6</v>
      </c>
      <c r="E27" s="130">
        <f>SUM(E9:E24)</f>
        <v>59192347.6</v>
      </c>
      <c r="F27" s="131">
        <f>SUM(F15:F23)</f>
        <v>0</v>
      </c>
      <c r="G27" s="9">
        <f>+D27-E27</f>
        <v>0</v>
      </c>
    </row>
    <row r="28" spans="1:7" ht="14.25">
      <c r="A28" s="116"/>
      <c r="B28" s="59"/>
      <c r="C28" s="125"/>
      <c r="D28" s="125"/>
      <c r="E28" s="59"/>
      <c r="F28" s="121"/>
      <c r="G28" s="9"/>
    </row>
    <row r="29" spans="1:7" ht="14.25">
      <c r="A29" s="116"/>
      <c r="B29" s="59"/>
      <c r="C29" s="59"/>
      <c r="D29" s="125">
        <f>+D27-Hoja3!J47</f>
        <v>0</v>
      </c>
      <c r="E29" s="125"/>
      <c r="F29" s="121"/>
      <c r="G29" s="9"/>
    </row>
    <row r="30" spans="1:6" ht="15" thickBot="1">
      <c r="A30" s="116"/>
      <c r="B30" s="69"/>
      <c r="C30" s="59"/>
      <c r="D30" s="59"/>
      <c r="E30" s="69"/>
      <c r="F30" s="117"/>
    </row>
    <row r="31" spans="1:6" ht="15">
      <c r="A31" s="116"/>
      <c r="B31" s="67" t="s">
        <v>8</v>
      </c>
      <c r="C31" s="44"/>
      <c r="D31" s="132"/>
      <c r="E31" s="65" t="s">
        <v>23</v>
      </c>
      <c r="F31" s="96"/>
    </row>
    <row r="32" spans="1:6" ht="15">
      <c r="A32" s="116"/>
      <c r="B32" s="44"/>
      <c r="C32" s="44"/>
      <c r="D32" s="44"/>
      <c r="E32" s="44"/>
      <c r="F32" s="133"/>
    </row>
    <row r="33" spans="1:6" ht="15">
      <c r="A33" s="116"/>
      <c r="B33" s="44"/>
      <c r="C33" s="44"/>
      <c r="D33" s="44"/>
      <c r="E33" s="44"/>
      <c r="F33" s="133"/>
    </row>
    <row r="34" spans="1:6" ht="15.75" thickBot="1">
      <c r="A34" s="116"/>
      <c r="B34" s="118"/>
      <c r="C34" s="44"/>
      <c r="D34" s="44"/>
      <c r="E34" s="118"/>
      <c r="F34" s="120"/>
    </row>
    <row r="35" spans="1:6" ht="15">
      <c r="A35" s="116"/>
      <c r="B35" s="67" t="s">
        <v>9</v>
      </c>
      <c r="C35" s="59"/>
      <c r="D35" s="65"/>
      <c r="E35" s="65" t="s">
        <v>17</v>
      </c>
      <c r="F35" s="96"/>
    </row>
    <row r="36" spans="1:6" ht="15">
      <c r="A36" s="116"/>
      <c r="B36" s="44"/>
      <c r="C36" s="59"/>
      <c r="D36" s="44"/>
      <c r="E36" s="67"/>
      <c r="F36" s="95"/>
    </row>
    <row r="37" spans="1:6" ht="15">
      <c r="A37" s="116"/>
      <c r="B37" s="44"/>
      <c r="C37" s="59"/>
      <c r="D37" s="59"/>
      <c r="E37" s="59"/>
      <c r="F37" s="133"/>
    </row>
    <row r="38" spans="1:6" ht="15.75" thickBot="1">
      <c r="A38" s="116"/>
      <c r="B38" s="59"/>
      <c r="C38" s="59"/>
      <c r="D38" s="67"/>
      <c r="E38" s="67"/>
      <c r="F38" s="121"/>
    </row>
    <row r="39" spans="1:6" ht="15">
      <c r="A39" s="116"/>
      <c r="B39" s="65" t="s">
        <v>18</v>
      </c>
      <c r="C39" s="67"/>
      <c r="D39" s="59"/>
      <c r="E39" s="59"/>
      <c r="F39" s="121"/>
    </row>
    <row r="40" spans="1:6" ht="11.25" customHeight="1">
      <c r="A40" s="116"/>
      <c r="B40" s="67"/>
      <c r="C40" s="67"/>
      <c r="D40" s="59"/>
      <c r="E40" s="59"/>
      <c r="F40" s="121"/>
    </row>
    <row r="41" spans="1:6" ht="13.5" customHeight="1" thickBot="1">
      <c r="A41" s="68" t="s">
        <v>100</v>
      </c>
      <c r="B41" s="69"/>
      <c r="C41" s="69"/>
      <c r="D41" s="69"/>
      <c r="E41" s="69"/>
      <c r="F41" s="117"/>
    </row>
    <row r="42" spans="4:5" ht="12.75">
      <c r="D42" s="115"/>
      <c r="E42" s="115"/>
    </row>
    <row r="43" spans="3:5" ht="12.75">
      <c r="C43" s="9"/>
      <c r="D43" s="9">
        <f>+D27-Hoja3!J47</f>
        <v>0</v>
      </c>
      <c r="E43" s="10"/>
    </row>
    <row r="44" spans="2:3" ht="12.75">
      <c r="B44" s="2"/>
      <c r="C44" s="13"/>
    </row>
    <row r="46" ht="12.75">
      <c r="C46" s="9"/>
    </row>
  </sheetData>
  <sheetProtection/>
  <mergeCells count="4">
    <mergeCell ref="A1:F1"/>
    <mergeCell ref="A5:F5"/>
    <mergeCell ref="A2:F2"/>
    <mergeCell ref="A3:F3"/>
  </mergeCells>
  <printOptions horizontalCentered="1" verticalCentered="1"/>
  <pageMargins left="0.7874015748031497" right="0.7874015748031497" top="0.984251968503937" bottom="0.984251968503937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view="pageBreakPreview" zoomScale="70" zoomScaleNormal="90" zoomScaleSheetLayoutView="70" workbookViewId="0" topLeftCell="A1">
      <selection activeCell="L29" sqref="L29"/>
    </sheetView>
  </sheetViews>
  <sheetFormatPr defaultColWidth="11.421875" defaultRowHeight="12.75"/>
  <cols>
    <col min="1" max="1" width="3.57421875" style="4" customWidth="1"/>
    <col min="2" max="2" width="6.28125" style="4" bestFit="1" customWidth="1"/>
    <col min="3" max="3" width="5.421875" style="4" customWidth="1"/>
    <col min="4" max="4" width="4.8515625" style="4" customWidth="1"/>
    <col min="5" max="5" width="5.421875" style="4" customWidth="1"/>
    <col min="6" max="7" width="6.7109375" style="4" customWidth="1"/>
    <col min="8" max="8" width="46.28125" style="23" customWidth="1"/>
    <col min="9" max="9" width="28.140625" style="165" customWidth="1"/>
    <col min="10" max="10" width="26.28125" style="10" customWidth="1"/>
    <col min="11" max="11" width="25.421875" style="10" customWidth="1"/>
    <col min="12" max="12" width="22.00390625" style="21" customWidth="1"/>
    <col min="13" max="13" width="17.00390625" style="4" customWidth="1"/>
    <col min="14" max="14" width="18.00390625" style="4" bestFit="1" customWidth="1"/>
    <col min="15" max="15" width="17.8515625" style="4" bestFit="1" customWidth="1"/>
    <col min="16" max="16" width="15.28125" style="16" bestFit="1" customWidth="1"/>
    <col min="17" max="17" width="16.7109375" style="16" bestFit="1" customWidth="1"/>
    <col min="18" max="19" width="14.00390625" style="4" bestFit="1" customWidth="1"/>
    <col min="20" max="21" width="14.8515625" style="4" bestFit="1" customWidth="1"/>
    <col min="22" max="22" width="13.140625" style="4" bestFit="1" customWidth="1"/>
    <col min="23" max="23" width="11.57421875" style="4" bestFit="1" customWidth="1"/>
    <col min="24" max="24" width="15.00390625" style="4" bestFit="1" customWidth="1"/>
    <col min="25" max="25" width="13.00390625" style="4" bestFit="1" customWidth="1"/>
    <col min="26" max="26" width="11.57421875" style="4" bestFit="1" customWidth="1"/>
    <col min="27" max="27" width="15.00390625" style="4" bestFit="1" customWidth="1"/>
    <col min="28" max="16384" width="11.421875" style="4" customWidth="1"/>
  </cols>
  <sheetData>
    <row r="1" spans="1:17" ht="12.75">
      <c r="A1" s="219" t="s">
        <v>125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P1" s="15"/>
      <c r="Q1" s="15"/>
    </row>
    <row r="2" spans="1:17" ht="12.7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7"/>
      <c r="P2" s="15"/>
      <c r="Q2" s="15"/>
    </row>
    <row r="3" spans="1:17" ht="13.5" thickBot="1">
      <c r="A3" s="222" t="s">
        <v>85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  <c r="P3" s="15"/>
      <c r="Q3" s="15"/>
    </row>
    <row r="4" spans="1:17" ht="13.5" thickBot="1">
      <c r="A4" s="17" t="s">
        <v>10</v>
      </c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/>
      <c r="H4" s="97" t="s">
        <v>66</v>
      </c>
      <c r="I4" s="162" t="s">
        <v>1</v>
      </c>
      <c r="J4" s="98" t="s">
        <v>2</v>
      </c>
      <c r="K4" s="98" t="s">
        <v>3</v>
      </c>
      <c r="L4" s="99" t="s">
        <v>4</v>
      </c>
      <c r="P4" s="15"/>
      <c r="Q4" s="15"/>
    </row>
    <row r="5" spans="1:17" ht="12.75">
      <c r="A5" s="173"/>
      <c r="B5" s="174"/>
      <c r="C5" s="174"/>
      <c r="D5" s="174"/>
      <c r="E5" s="174"/>
      <c r="F5" s="174"/>
      <c r="G5" s="1"/>
      <c r="H5" s="92"/>
      <c r="I5" s="163"/>
      <c r="J5" s="37"/>
      <c r="K5" s="141"/>
      <c r="L5" s="100"/>
      <c r="M5" s="62"/>
      <c r="P5" s="15"/>
      <c r="Q5" s="15"/>
    </row>
    <row r="6" spans="1:17" ht="12.75">
      <c r="A6" s="186">
        <v>1</v>
      </c>
      <c r="B6" s="187">
        <v>1</v>
      </c>
      <c r="C6" s="187"/>
      <c r="D6" s="187">
        <v>0</v>
      </c>
      <c r="E6" s="187">
        <v>1</v>
      </c>
      <c r="F6" s="187">
        <v>3</v>
      </c>
      <c r="G6" s="1"/>
      <c r="H6" s="92" t="str">
        <f>+Hoja4!E47</f>
        <v>Servicios Especiales</v>
      </c>
      <c r="I6" s="163">
        <v>18308279.98</v>
      </c>
      <c r="J6" s="37"/>
      <c r="K6" s="141">
        <f>+Hoja4!G47</f>
        <v>3000000</v>
      </c>
      <c r="L6" s="185">
        <f>+I6+J6-K6</f>
        <v>15308279.98</v>
      </c>
      <c r="M6" s="62"/>
      <c r="P6" s="15"/>
      <c r="Q6" s="15"/>
    </row>
    <row r="7" spans="1:17" ht="12.75">
      <c r="A7" s="186"/>
      <c r="B7" s="187"/>
      <c r="C7" s="187"/>
      <c r="D7" s="187"/>
      <c r="E7" s="187"/>
      <c r="F7" s="187"/>
      <c r="G7" s="1"/>
      <c r="H7" s="92"/>
      <c r="I7" s="163"/>
      <c r="J7" s="37"/>
      <c r="K7" s="141"/>
      <c r="L7" s="100"/>
      <c r="M7" s="62"/>
      <c r="P7" s="15"/>
      <c r="Q7" s="15"/>
    </row>
    <row r="8" spans="1:17" ht="12.75">
      <c r="A8" s="186">
        <v>2</v>
      </c>
      <c r="B8" s="187">
        <v>6</v>
      </c>
      <c r="C8" s="187"/>
      <c r="D8" s="187">
        <v>0</v>
      </c>
      <c r="E8" s="187">
        <v>1</v>
      </c>
      <c r="F8" s="187">
        <v>1</v>
      </c>
      <c r="G8" s="1"/>
      <c r="H8" s="92" t="str">
        <f>+Hoja4!E8</f>
        <v>Sueldos fijos</v>
      </c>
      <c r="I8" s="163">
        <v>40066789.57</v>
      </c>
      <c r="J8" s="37"/>
      <c r="K8" s="141">
        <f>+Hoja4!G8</f>
        <v>10000000</v>
      </c>
      <c r="L8" s="185">
        <f>+I8+J8-K8</f>
        <v>30066789.57</v>
      </c>
      <c r="M8" s="62"/>
      <c r="P8" s="15"/>
      <c r="Q8" s="15"/>
    </row>
    <row r="9" spans="1:17" ht="12.75">
      <c r="A9" s="186"/>
      <c r="B9" s="187"/>
      <c r="C9" s="187"/>
      <c r="D9" s="187"/>
      <c r="E9" s="187"/>
      <c r="F9" s="187"/>
      <c r="G9" s="1"/>
      <c r="H9" s="92"/>
      <c r="I9" s="163"/>
      <c r="J9" s="37"/>
      <c r="K9" s="141"/>
      <c r="L9" s="100"/>
      <c r="M9" s="62"/>
      <c r="P9" s="15"/>
      <c r="Q9" s="15"/>
    </row>
    <row r="10" spans="1:17" ht="12.75">
      <c r="A10" s="186">
        <v>2</v>
      </c>
      <c r="B10" s="187">
        <v>6</v>
      </c>
      <c r="C10" s="187"/>
      <c r="D10" s="187">
        <v>6</v>
      </c>
      <c r="E10" s="187">
        <v>6</v>
      </c>
      <c r="F10" s="187">
        <v>1</v>
      </c>
      <c r="G10" s="1"/>
      <c r="H10" s="92" t="str">
        <f>+Hoja4!A8</f>
        <v>Indemnizaciones</v>
      </c>
      <c r="I10" s="163">
        <v>105866</v>
      </c>
      <c r="J10" s="37">
        <f>+Hoja4!C8</f>
        <v>10000000</v>
      </c>
      <c r="K10" s="141"/>
      <c r="L10" s="185">
        <f>+I10+J10-K10</f>
        <v>10105866</v>
      </c>
      <c r="M10" s="62"/>
      <c r="P10" s="15"/>
      <c r="Q10" s="15"/>
    </row>
    <row r="11" spans="1:17" s="192" customFormat="1" ht="12.75" customHeight="1">
      <c r="A11" s="186"/>
      <c r="B11" s="187"/>
      <c r="C11" s="187"/>
      <c r="D11" s="187"/>
      <c r="E11" s="187"/>
      <c r="F11" s="187"/>
      <c r="G11" s="147"/>
      <c r="H11" s="147"/>
      <c r="I11" s="184"/>
      <c r="J11" s="184"/>
      <c r="K11" s="184"/>
      <c r="L11" s="185"/>
      <c r="M11" s="191"/>
      <c r="P11" s="193"/>
      <c r="Q11" s="193"/>
    </row>
    <row r="12" spans="1:17" s="192" customFormat="1" ht="25.5">
      <c r="A12" s="186">
        <v>2</v>
      </c>
      <c r="B12" s="187">
        <v>6</v>
      </c>
      <c r="C12" s="187"/>
      <c r="D12" s="187">
        <v>8</v>
      </c>
      <c r="E12" s="187">
        <v>2</v>
      </c>
      <c r="F12" s="187">
        <v>5</v>
      </c>
      <c r="G12" s="147"/>
      <c r="H12" s="147" t="str">
        <f>+Hoja4!E7</f>
        <v>Amortización sobre Préstamos de Instituciones Públicas no Financieras</v>
      </c>
      <c r="I12" s="184">
        <v>102356808.62</v>
      </c>
      <c r="J12" s="184"/>
      <c r="K12" s="184">
        <f>+Hoja4!G7</f>
        <v>10000000</v>
      </c>
      <c r="L12" s="185">
        <f>+I12+J12-K12</f>
        <v>92356808.62</v>
      </c>
      <c r="M12" s="191"/>
      <c r="P12" s="193"/>
      <c r="Q12" s="193"/>
    </row>
    <row r="13" spans="1:17" s="192" customFormat="1" ht="12.75" customHeight="1">
      <c r="A13" s="186"/>
      <c r="B13" s="187"/>
      <c r="C13" s="187"/>
      <c r="D13" s="187"/>
      <c r="E13" s="187"/>
      <c r="F13" s="187"/>
      <c r="G13" s="147"/>
      <c r="H13" s="147"/>
      <c r="I13" s="184"/>
      <c r="J13" s="184"/>
      <c r="K13" s="184"/>
      <c r="L13" s="185"/>
      <c r="M13" s="191"/>
      <c r="P13" s="193"/>
      <c r="Q13" s="193"/>
    </row>
    <row r="14" spans="1:17" s="192" customFormat="1" ht="12.75" customHeight="1">
      <c r="A14" s="186">
        <v>2</v>
      </c>
      <c r="B14" s="187">
        <v>10</v>
      </c>
      <c r="C14" s="187"/>
      <c r="D14" s="187">
        <v>1</v>
      </c>
      <c r="E14" s="187">
        <v>3</v>
      </c>
      <c r="F14" s="187">
        <v>2</v>
      </c>
      <c r="G14" s="147"/>
      <c r="H14" s="147" t="str">
        <f>+Hoja4!A21</f>
        <v>Publicidad y Propaganda</v>
      </c>
      <c r="I14" s="184">
        <v>0</v>
      </c>
      <c r="J14" s="184">
        <f>+Hoja4!C21</f>
        <v>492347.6</v>
      </c>
      <c r="K14" s="184"/>
      <c r="L14" s="185">
        <f>+I14+J14-K14</f>
        <v>492347.6</v>
      </c>
      <c r="M14" s="191"/>
      <c r="P14" s="193"/>
      <c r="Q14" s="193"/>
    </row>
    <row r="15" spans="1:17" s="192" customFormat="1" ht="12.75" customHeight="1">
      <c r="A15" s="186"/>
      <c r="B15" s="187"/>
      <c r="C15" s="187"/>
      <c r="D15" s="187"/>
      <c r="E15" s="187"/>
      <c r="F15" s="187"/>
      <c r="G15" s="147"/>
      <c r="H15" s="147"/>
      <c r="I15" s="184"/>
      <c r="J15" s="184"/>
      <c r="K15" s="184"/>
      <c r="L15" s="185"/>
      <c r="M15" s="191"/>
      <c r="P15" s="193"/>
      <c r="Q15" s="193"/>
    </row>
    <row r="16" spans="1:17" s="192" customFormat="1" ht="12.75" customHeight="1">
      <c r="A16" s="186">
        <v>2</v>
      </c>
      <c r="B16" s="187">
        <v>10</v>
      </c>
      <c r="C16" s="187"/>
      <c r="D16" s="187">
        <v>1</v>
      </c>
      <c r="E16" s="187">
        <v>4</v>
      </c>
      <c r="F16" s="187">
        <v>6</v>
      </c>
      <c r="G16" s="147"/>
      <c r="H16" s="147" t="str">
        <f>+Hoja4!A22</f>
        <v>Servicios Generales</v>
      </c>
      <c r="I16" s="184">
        <v>21739788</v>
      </c>
      <c r="J16" s="184">
        <f>+Hoja4!C22</f>
        <v>300000</v>
      </c>
      <c r="K16" s="184"/>
      <c r="L16" s="185">
        <f>+I16+J16-K16</f>
        <v>22039788</v>
      </c>
      <c r="M16" s="191"/>
      <c r="P16" s="193"/>
      <c r="Q16" s="193"/>
    </row>
    <row r="17" spans="1:17" s="192" customFormat="1" ht="12.75" customHeight="1">
      <c r="A17" s="186"/>
      <c r="B17" s="187"/>
      <c r="C17" s="187"/>
      <c r="D17" s="187"/>
      <c r="E17" s="187"/>
      <c r="F17" s="187"/>
      <c r="G17" s="147"/>
      <c r="H17" s="147"/>
      <c r="I17" s="184"/>
      <c r="J17" s="184"/>
      <c r="K17" s="184"/>
      <c r="L17" s="185"/>
      <c r="M17" s="191"/>
      <c r="P17" s="193"/>
      <c r="Q17" s="193"/>
    </row>
    <row r="18" spans="1:17" s="192" customFormat="1" ht="12.75" customHeight="1">
      <c r="A18" s="186">
        <v>2</v>
      </c>
      <c r="B18" s="187">
        <v>10</v>
      </c>
      <c r="C18" s="187"/>
      <c r="D18" s="187">
        <v>1</v>
      </c>
      <c r="E18" s="187">
        <v>4</v>
      </c>
      <c r="F18" s="187">
        <v>99</v>
      </c>
      <c r="G18" s="147"/>
      <c r="H18" s="147" t="str">
        <f>+Hoja4!A23</f>
        <v>Otros Servicios de Gestión y Apoyo</v>
      </c>
      <c r="I18" s="184">
        <v>28844697.6</v>
      </c>
      <c r="J18" s="184">
        <f>+Hoja4!C23</f>
        <v>5200000</v>
      </c>
      <c r="K18" s="184">
        <f>+Hoja4!G21</f>
        <v>8992347.6</v>
      </c>
      <c r="L18" s="185">
        <f>+I18+J18-K18</f>
        <v>25052350</v>
      </c>
      <c r="M18" s="191"/>
      <c r="P18" s="193"/>
      <c r="Q18" s="193"/>
    </row>
    <row r="19" spans="1:17" s="192" customFormat="1" ht="12.75" customHeight="1">
      <c r="A19" s="186"/>
      <c r="B19" s="187"/>
      <c r="C19" s="187"/>
      <c r="D19" s="187"/>
      <c r="E19" s="187"/>
      <c r="F19" s="187"/>
      <c r="G19" s="147"/>
      <c r="H19" s="147"/>
      <c r="I19" s="184"/>
      <c r="J19" s="184"/>
      <c r="K19" s="184"/>
      <c r="L19" s="185"/>
      <c r="M19" s="191"/>
      <c r="P19" s="193"/>
      <c r="Q19" s="193"/>
    </row>
    <row r="20" spans="1:17" s="192" customFormat="1" ht="12.75" customHeight="1">
      <c r="A20" s="186">
        <v>2</v>
      </c>
      <c r="B20" s="187">
        <v>10</v>
      </c>
      <c r="C20" s="187"/>
      <c r="D20" s="187">
        <v>1</v>
      </c>
      <c r="E20" s="187">
        <v>7</v>
      </c>
      <c r="F20" s="187">
        <v>1</v>
      </c>
      <c r="G20" s="147"/>
      <c r="H20" s="147" t="str">
        <f>+Hoja4!A24</f>
        <v>Actividades de Capacitación</v>
      </c>
      <c r="I20" s="184">
        <v>2857472</v>
      </c>
      <c r="J20" s="184">
        <f>+Hoja4!C24</f>
        <v>2000000</v>
      </c>
      <c r="K20" s="184">
        <f>+Hoja4!G24</f>
        <v>2000000</v>
      </c>
      <c r="L20" s="185">
        <f>+I20+J20-K20</f>
        <v>2857472</v>
      </c>
      <c r="M20" s="191"/>
      <c r="P20" s="193"/>
      <c r="Q20" s="193"/>
    </row>
    <row r="21" spans="1:17" s="192" customFormat="1" ht="12.75" customHeight="1">
      <c r="A21" s="186"/>
      <c r="B21" s="187"/>
      <c r="C21" s="187"/>
      <c r="D21" s="187"/>
      <c r="E21" s="187"/>
      <c r="F21" s="187"/>
      <c r="G21" s="147"/>
      <c r="H21" s="147"/>
      <c r="I21" s="184"/>
      <c r="J21" s="184"/>
      <c r="K21" s="184"/>
      <c r="L21" s="185"/>
      <c r="M21" s="191"/>
      <c r="P21" s="193"/>
      <c r="Q21" s="193"/>
    </row>
    <row r="22" spans="1:17" s="192" customFormat="1" ht="12.75" customHeight="1">
      <c r="A22" s="186">
        <v>2</v>
      </c>
      <c r="B22" s="187">
        <v>10</v>
      </c>
      <c r="C22" s="187"/>
      <c r="D22" s="187">
        <v>1</v>
      </c>
      <c r="E22" s="187">
        <v>7</v>
      </c>
      <c r="F22" s="187">
        <v>2</v>
      </c>
      <c r="G22" s="147"/>
      <c r="H22" s="147" t="str">
        <f>+Hoja4!A25</f>
        <v>Actividades Protocolarias y Sociales</v>
      </c>
      <c r="I22" s="184">
        <v>176000</v>
      </c>
      <c r="J22" s="184">
        <f>+Hoja4!C25</f>
        <v>1500000</v>
      </c>
      <c r="K22" s="184"/>
      <c r="L22" s="185">
        <f>+I22+J22-K22</f>
        <v>1676000</v>
      </c>
      <c r="M22" s="191"/>
      <c r="P22" s="193"/>
      <c r="Q22" s="193"/>
    </row>
    <row r="23" spans="1:17" s="192" customFormat="1" ht="12.75" customHeight="1">
      <c r="A23" s="186"/>
      <c r="B23" s="187"/>
      <c r="C23" s="187"/>
      <c r="D23" s="187"/>
      <c r="E23" s="187"/>
      <c r="F23" s="187"/>
      <c r="G23" s="147"/>
      <c r="H23" s="147"/>
      <c r="I23" s="184"/>
      <c r="J23" s="184"/>
      <c r="K23" s="184"/>
      <c r="L23" s="185"/>
      <c r="M23" s="191"/>
      <c r="P23" s="193"/>
      <c r="Q23" s="193"/>
    </row>
    <row r="24" spans="1:17" s="192" customFormat="1" ht="12.75" customHeight="1">
      <c r="A24" s="186">
        <v>2</v>
      </c>
      <c r="B24" s="187">
        <v>10</v>
      </c>
      <c r="C24" s="187"/>
      <c r="D24" s="187">
        <v>5</v>
      </c>
      <c r="E24" s="187">
        <v>1</v>
      </c>
      <c r="F24" s="187">
        <v>5</v>
      </c>
      <c r="G24" s="147"/>
      <c r="H24" s="147" t="str">
        <f>+Hoja4!A26</f>
        <v>Equipo y Programas de Cómputo</v>
      </c>
      <c r="I24" s="184">
        <v>0</v>
      </c>
      <c r="J24" s="184">
        <f>+Hoja4!C26</f>
        <v>1500000</v>
      </c>
      <c r="K24" s="184"/>
      <c r="L24" s="185">
        <f>+I24+J24-K24</f>
        <v>1500000</v>
      </c>
      <c r="M24" s="191"/>
      <c r="P24" s="193"/>
      <c r="Q24" s="193"/>
    </row>
    <row r="25" spans="1:17" s="192" customFormat="1" ht="12.75" customHeight="1">
      <c r="A25" s="186"/>
      <c r="B25" s="187"/>
      <c r="C25" s="187"/>
      <c r="D25" s="187"/>
      <c r="E25" s="187"/>
      <c r="F25" s="187"/>
      <c r="G25" s="147"/>
      <c r="H25" s="147"/>
      <c r="I25" s="184"/>
      <c r="J25" s="184"/>
      <c r="K25" s="184"/>
      <c r="L25" s="185"/>
      <c r="M25" s="191"/>
      <c r="P25" s="193"/>
      <c r="Q25" s="193"/>
    </row>
    <row r="26" spans="1:17" s="192" customFormat="1" ht="12.75" customHeight="1">
      <c r="A26" s="186">
        <v>2</v>
      </c>
      <c r="B26" s="187">
        <v>25</v>
      </c>
      <c r="C26" s="187"/>
      <c r="D26" s="187">
        <v>0</v>
      </c>
      <c r="E26" s="187">
        <v>3</v>
      </c>
      <c r="F26" s="187">
        <v>1</v>
      </c>
      <c r="G26" s="147"/>
      <c r="H26" s="147" t="str">
        <f>+Hoja4!E14</f>
        <v>Restribución por años Servidos</v>
      </c>
      <c r="I26" s="184">
        <v>4261352.27</v>
      </c>
      <c r="J26" s="184"/>
      <c r="K26" s="184">
        <f>+Hoja4!G14</f>
        <v>200000</v>
      </c>
      <c r="L26" s="185">
        <f>+I26+J26-K26</f>
        <v>4061352.2699999996</v>
      </c>
      <c r="M26" s="191"/>
      <c r="P26" s="193"/>
      <c r="Q26" s="193"/>
    </row>
    <row r="27" spans="1:17" s="192" customFormat="1" ht="12.75" customHeight="1">
      <c r="A27" s="186"/>
      <c r="B27" s="187"/>
      <c r="C27" s="187"/>
      <c r="D27" s="187"/>
      <c r="E27" s="187"/>
      <c r="F27" s="187"/>
      <c r="G27" s="147"/>
      <c r="H27" s="147"/>
      <c r="I27" s="184"/>
      <c r="J27" s="184"/>
      <c r="K27" s="184"/>
      <c r="L27" s="185"/>
      <c r="M27" s="191"/>
      <c r="P27" s="193"/>
      <c r="Q27" s="193"/>
    </row>
    <row r="28" spans="1:17" s="192" customFormat="1" ht="12.75" customHeight="1">
      <c r="A28" s="186">
        <v>2</v>
      </c>
      <c r="B28" s="187">
        <v>25</v>
      </c>
      <c r="C28" s="187"/>
      <c r="D28" s="187">
        <v>0</v>
      </c>
      <c r="E28" s="187">
        <v>3</v>
      </c>
      <c r="F28" s="187">
        <v>99</v>
      </c>
      <c r="G28" s="147"/>
      <c r="H28" s="147" t="str">
        <f>+Hoja4!A14</f>
        <v>Otros Incentivos Salariales</v>
      </c>
      <c r="I28" s="184">
        <v>96141.36</v>
      </c>
      <c r="J28" s="184">
        <f>+Hoja4!C14</f>
        <v>200000</v>
      </c>
      <c r="K28" s="184"/>
      <c r="L28" s="185">
        <f>+I28+J28-K28</f>
        <v>296141.36</v>
      </c>
      <c r="M28" s="191"/>
      <c r="P28" s="193"/>
      <c r="Q28" s="193"/>
    </row>
    <row r="29" spans="1:17" s="192" customFormat="1" ht="12.75" customHeight="1">
      <c r="A29" s="186"/>
      <c r="B29" s="187"/>
      <c r="C29" s="187"/>
      <c r="D29" s="187"/>
      <c r="E29" s="187"/>
      <c r="F29" s="187"/>
      <c r="G29" s="147"/>
      <c r="H29" s="147"/>
      <c r="I29" s="184"/>
      <c r="J29" s="184"/>
      <c r="K29" s="184"/>
      <c r="L29" s="185"/>
      <c r="M29" s="191"/>
      <c r="P29" s="193"/>
      <c r="Q29" s="193"/>
    </row>
    <row r="30" spans="1:17" s="192" customFormat="1" ht="12.75" customHeight="1">
      <c r="A30" s="186">
        <v>3</v>
      </c>
      <c r="B30" s="187">
        <v>5</v>
      </c>
      <c r="C30" s="187">
        <v>13</v>
      </c>
      <c r="D30" s="187">
        <v>5</v>
      </c>
      <c r="E30" s="187">
        <v>2</v>
      </c>
      <c r="F30" s="187">
        <v>7</v>
      </c>
      <c r="G30" s="147"/>
      <c r="H30" s="147" t="str">
        <f>+Hoja4!A7</f>
        <v>Instalaciones </v>
      </c>
      <c r="I30" s="184">
        <v>0</v>
      </c>
      <c r="J30" s="184">
        <f>+Hoja4!C7</f>
        <v>10000000</v>
      </c>
      <c r="K30" s="184"/>
      <c r="L30" s="185">
        <f>+I30+J30-K30</f>
        <v>10000000</v>
      </c>
      <c r="M30" s="191"/>
      <c r="P30" s="193"/>
      <c r="Q30" s="193"/>
    </row>
    <row r="31" spans="1:17" s="192" customFormat="1" ht="12.75" customHeight="1">
      <c r="A31" s="186"/>
      <c r="B31" s="187"/>
      <c r="C31" s="187"/>
      <c r="D31" s="187"/>
      <c r="E31" s="187"/>
      <c r="F31" s="187"/>
      <c r="G31" s="147"/>
      <c r="H31" s="147"/>
      <c r="I31" s="184"/>
      <c r="J31" s="184"/>
      <c r="K31" s="184"/>
      <c r="L31" s="185"/>
      <c r="M31" s="191"/>
      <c r="P31" s="193"/>
      <c r="Q31" s="193"/>
    </row>
    <row r="32" spans="1:17" s="192" customFormat="1" ht="12.75" customHeight="1">
      <c r="A32" s="186">
        <v>3</v>
      </c>
      <c r="B32" s="187">
        <v>6</v>
      </c>
      <c r="C32" s="187">
        <v>1</v>
      </c>
      <c r="D32" s="187">
        <v>0</v>
      </c>
      <c r="E32" s="187">
        <v>3</v>
      </c>
      <c r="F32" s="187">
        <v>1</v>
      </c>
      <c r="G32" s="147"/>
      <c r="H32" s="147" t="str">
        <f>+Hoja4!E32</f>
        <v>Restribución por años Servidos</v>
      </c>
      <c r="I32" s="184">
        <v>174988163.11</v>
      </c>
      <c r="J32" s="184"/>
      <c r="K32" s="184">
        <f>+Hoja4!G32</f>
        <v>3000000</v>
      </c>
      <c r="L32" s="185">
        <f>+I32+J32-K32</f>
        <v>171988163.11</v>
      </c>
      <c r="M32" s="191"/>
      <c r="P32" s="193"/>
      <c r="Q32" s="193"/>
    </row>
    <row r="33" spans="1:17" s="192" customFormat="1" ht="12.75" customHeight="1">
      <c r="A33" s="186"/>
      <c r="B33" s="187"/>
      <c r="C33" s="187"/>
      <c r="D33" s="187"/>
      <c r="E33" s="187"/>
      <c r="F33" s="187"/>
      <c r="G33" s="147"/>
      <c r="H33" s="147"/>
      <c r="I33" s="184"/>
      <c r="J33" s="184"/>
      <c r="K33" s="184"/>
      <c r="L33" s="185"/>
      <c r="M33" s="191"/>
      <c r="P33" s="193"/>
      <c r="Q33" s="193"/>
    </row>
    <row r="34" spans="1:17" s="192" customFormat="1" ht="12.75" customHeight="1">
      <c r="A34" s="186">
        <v>3</v>
      </c>
      <c r="B34" s="187">
        <v>6</v>
      </c>
      <c r="C34" s="187">
        <v>1</v>
      </c>
      <c r="D34" s="187">
        <v>0</v>
      </c>
      <c r="E34" s="187">
        <v>3</v>
      </c>
      <c r="F34" s="187">
        <v>2</v>
      </c>
      <c r="G34" s="147"/>
      <c r="H34" s="147" t="str">
        <f>+Hoja4!A32</f>
        <v>Restricción al Ejercicio Liberal de la Profesión</v>
      </c>
      <c r="I34" s="184">
        <v>1624743.16</v>
      </c>
      <c r="J34" s="184">
        <f>+Hoja4!C32</f>
        <v>3000000</v>
      </c>
      <c r="K34" s="184"/>
      <c r="L34" s="185">
        <f>+I34+J34-K34</f>
        <v>4624743.16</v>
      </c>
      <c r="M34" s="191"/>
      <c r="P34" s="193"/>
      <c r="Q34" s="193"/>
    </row>
    <row r="35" spans="1:17" s="192" customFormat="1" ht="12.75" customHeight="1">
      <c r="A35" s="186"/>
      <c r="B35" s="187"/>
      <c r="C35" s="187"/>
      <c r="D35" s="187"/>
      <c r="E35" s="187"/>
      <c r="F35" s="187"/>
      <c r="G35" s="147"/>
      <c r="H35" s="147"/>
      <c r="I35" s="184"/>
      <c r="J35" s="184"/>
      <c r="K35" s="184"/>
      <c r="L35" s="185"/>
      <c r="M35" s="191"/>
      <c r="P35" s="193"/>
      <c r="Q35" s="193"/>
    </row>
    <row r="36" spans="1:17" s="192" customFormat="1" ht="12.75" customHeight="1">
      <c r="A36" s="186">
        <v>3</v>
      </c>
      <c r="B36" s="187">
        <v>7</v>
      </c>
      <c r="C36" s="187">
        <v>7</v>
      </c>
      <c r="D36" s="187">
        <v>3</v>
      </c>
      <c r="E36" s="187">
        <v>1</v>
      </c>
      <c r="F36" s="187">
        <v>1</v>
      </c>
      <c r="G36" s="147"/>
      <c r="H36" s="147" t="str">
        <f>+Hoja4!E44</f>
        <v>ADI  del Barrio San José de Alajuela</v>
      </c>
      <c r="I36" s="184">
        <v>48516745</v>
      </c>
      <c r="J36" s="184"/>
      <c r="K36" s="184">
        <f>+Hoja4!G44</f>
        <v>3000000</v>
      </c>
      <c r="L36" s="185">
        <f>+I36+J36-K36</f>
        <v>45516745</v>
      </c>
      <c r="M36" s="191"/>
      <c r="P36" s="193"/>
      <c r="Q36" s="193"/>
    </row>
    <row r="37" spans="1:17" s="192" customFormat="1" ht="12.75" customHeight="1">
      <c r="A37" s="186"/>
      <c r="B37" s="187"/>
      <c r="C37" s="187"/>
      <c r="D37" s="187"/>
      <c r="E37" s="187"/>
      <c r="F37" s="187"/>
      <c r="G37" s="147"/>
      <c r="H37" s="147"/>
      <c r="I37" s="184"/>
      <c r="J37" s="184"/>
      <c r="K37" s="184"/>
      <c r="L37" s="185"/>
      <c r="M37" s="191"/>
      <c r="P37" s="193"/>
      <c r="Q37" s="193"/>
    </row>
    <row r="38" spans="1:17" s="192" customFormat="1" ht="12.75" customHeight="1">
      <c r="A38" s="186">
        <v>3</v>
      </c>
      <c r="B38" s="187">
        <v>7</v>
      </c>
      <c r="C38" s="187">
        <v>7</v>
      </c>
      <c r="D38" s="187">
        <v>3</v>
      </c>
      <c r="E38" s="187">
        <v>1</v>
      </c>
      <c r="F38" s="187">
        <v>12</v>
      </c>
      <c r="G38" s="147"/>
      <c r="H38" s="147" t="str">
        <f>+Hoja4!A47</f>
        <v>ADI de Desamparados de Alajuela</v>
      </c>
      <c r="I38" s="184">
        <v>0</v>
      </c>
      <c r="J38" s="184">
        <f>+Hoja4!C47</f>
        <v>3000000</v>
      </c>
      <c r="K38" s="184"/>
      <c r="L38" s="185">
        <f>+I38+J38-K38</f>
        <v>3000000</v>
      </c>
      <c r="M38" s="191"/>
      <c r="P38" s="193"/>
      <c r="Q38" s="193"/>
    </row>
    <row r="39" spans="1:17" s="192" customFormat="1" ht="12.75" customHeight="1">
      <c r="A39" s="186"/>
      <c r="B39" s="187"/>
      <c r="C39" s="187"/>
      <c r="D39" s="187"/>
      <c r="E39" s="187"/>
      <c r="F39" s="187"/>
      <c r="G39" s="147"/>
      <c r="H39" s="147"/>
      <c r="I39" s="184"/>
      <c r="J39" s="184"/>
      <c r="K39" s="184"/>
      <c r="L39" s="185"/>
      <c r="M39" s="191"/>
      <c r="P39" s="193"/>
      <c r="Q39" s="193"/>
    </row>
    <row r="40" spans="1:17" s="192" customFormat="1" ht="12.75" customHeight="1">
      <c r="A40" s="186">
        <v>3</v>
      </c>
      <c r="B40" s="187">
        <v>7</v>
      </c>
      <c r="C40" s="187">
        <v>7</v>
      </c>
      <c r="D40" s="187">
        <v>3</v>
      </c>
      <c r="E40" s="187">
        <v>1</v>
      </c>
      <c r="F40" s="187">
        <v>53</v>
      </c>
      <c r="G40" s="147"/>
      <c r="H40" s="147" t="str">
        <f>+Hoja4!A43</f>
        <v>ADI del Coyol de Alajuela</v>
      </c>
      <c r="I40" s="184">
        <v>24000000</v>
      </c>
      <c r="J40" s="184">
        <f>+Hoja4!C43</f>
        <v>8000000</v>
      </c>
      <c r="K40" s="184">
        <f>+Hoja4!G42</f>
        <v>14000000</v>
      </c>
      <c r="L40" s="185">
        <f>+I40+J40-K40</f>
        <v>18000000</v>
      </c>
      <c r="M40" s="191"/>
      <c r="P40" s="193"/>
      <c r="Q40" s="193"/>
    </row>
    <row r="41" spans="1:17" s="192" customFormat="1" ht="12.75" customHeight="1">
      <c r="A41" s="186"/>
      <c r="B41" s="187"/>
      <c r="C41" s="187"/>
      <c r="D41" s="187"/>
      <c r="E41" s="187"/>
      <c r="F41" s="187"/>
      <c r="G41" s="147"/>
      <c r="H41" s="147"/>
      <c r="I41" s="184"/>
      <c r="J41" s="184"/>
      <c r="K41" s="184"/>
      <c r="L41" s="185"/>
      <c r="M41" s="191"/>
      <c r="P41" s="193"/>
      <c r="Q41" s="193"/>
    </row>
    <row r="42" spans="1:17" s="192" customFormat="1" ht="25.5">
      <c r="A42" s="186">
        <v>3</v>
      </c>
      <c r="B42" s="187">
        <v>7</v>
      </c>
      <c r="C42" s="187">
        <v>7</v>
      </c>
      <c r="D42" s="187">
        <v>3</v>
      </c>
      <c r="E42" s="187">
        <v>1</v>
      </c>
      <c r="F42" s="187">
        <v>81</v>
      </c>
      <c r="G42" s="147"/>
      <c r="H42" s="147" t="str">
        <f>+Hoja4!E43</f>
        <v>Asociación de Vecinos y Propietarios de la Urb. Sierra Morena</v>
      </c>
      <c r="I42" s="184">
        <v>5000000</v>
      </c>
      <c r="J42" s="184"/>
      <c r="K42" s="184">
        <f>+Hoja4!G43</f>
        <v>5000000</v>
      </c>
      <c r="L42" s="185">
        <f>+I42+J42-K42</f>
        <v>0</v>
      </c>
      <c r="M42" s="191"/>
      <c r="P42" s="193"/>
      <c r="Q42" s="193"/>
    </row>
    <row r="43" spans="1:17" s="192" customFormat="1" ht="12.75">
      <c r="A43" s="186"/>
      <c r="B43" s="187"/>
      <c r="C43" s="187"/>
      <c r="D43" s="187"/>
      <c r="E43" s="187"/>
      <c r="F43" s="187"/>
      <c r="G43" s="147"/>
      <c r="H43" s="147"/>
      <c r="I43" s="184"/>
      <c r="J43" s="184"/>
      <c r="K43" s="184"/>
      <c r="L43" s="185"/>
      <c r="M43" s="191"/>
      <c r="P43" s="193"/>
      <c r="Q43" s="193"/>
    </row>
    <row r="44" spans="1:17" s="192" customFormat="1" ht="12.75" customHeight="1">
      <c r="A44" s="186">
        <v>3</v>
      </c>
      <c r="B44" s="187">
        <v>7</v>
      </c>
      <c r="C44" s="187">
        <v>7</v>
      </c>
      <c r="D44" s="187">
        <v>3</v>
      </c>
      <c r="E44" s="187">
        <v>1</v>
      </c>
      <c r="F44" s="187">
        <v>82</v>
      </c>
      <c r="G44" s="147"/>
      <c r="H44" s="147" t="str">
        <f>+Hoja4!A42</f>
        <v>ADI del Pacto del Jocote de Alajuela</v>
      </c>
      <c r="I44" s="184">
        <v>0</v>
      </c>
      <c r="J44" s="184">
        <f>+Hoja4!C42</f>
        <v>14000000</v>
      </c>
      <c r="K44" s="184"/>
      <c r="L44" s="185">
        <f>+I44+J44-K44</f>
        <v>14000000</v>
      </c>
      <c r="M44" s="191"/>
      <c r="P44" s="193"/>
      <c r="Q44" s="193"/>
    </row>
    <row r="45" spans="1:17" s="192" customFormat="1" ht="12.75" customHeight="1">
      <c r="A45" s="186"/>
      <c r="B45" s="187"/>
      <c r="C45" s="187"/>
      <c r="D45" s="187"/>
      <c r="E45" s="187"/>
      <c r="F45" s="187"/>
      <c r="G45" s="147"/>
      <c r="H45" s="147"/>
      <c r="I45" s="184"/>
      <c r="J45" s="184"/>
      <c r="K45" s="184"/>
      <c r="L45" s="185"/>
      <c r="M45" s="191"/>
      <c r="P45" s="193"/>
      <c r="Q45" s="193"/>
    </row>
    <row r="46" spans="1:17" ht="12.75" customHeight="1" thickBot="1">
      <c r="A46" s="186"/>
      <c r="B46" s="187"/>
      <c r="C46" s="187"/>
      <c r="D46" s="187"/>
      <c r="E46" s="187"/>
      <c r="F46" s="187"/>
      <c r="G46" s="147"/>
      <c r="H46" s="147"/>
      <c r="I46" s="163"/>
      <c r="J46" s="163"/>
      <c r="K46" s="184"/>
      <c r="L46" s="185"/>
      <c r="M46" s="62"/>
      <c r="P46" s="15"/>
      <c r="Q46" s="15"/>
    </row>
    <row r="47" spans="1:27" ht="13.5" thickBot="1">
      <c r="A47" s="17"/>
      <c r="B47" s="18"/>
      <c r="C47" s="18"/>
      <c r="D47" s="18"/>
      <c r="E47" s="18"/>
      <c r="F47" s="18"/>
      <c r="G47" s="18"/>
      <c r="H47" s="18"/>
      <c r="I47" s="162"/>
      <c r="J47" s="36">
        <f>SUM(J6:J46)</f>
        <v>59192347.6</v>
      </c>
      <c r="K47" s="36">
        <f>SUM(K6:K46)</f>
        <v>59192347.6</v>
      </c>
      <c r="L47" s="99"/>
      <c r="M47" s="62"/>
      <c r="N47" s="10"/>
      <c r="O47" s="10"/>
      <c r="P47" s="19"/>
      <c r="Q47" s="19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12" ht="12.75">
      <c r="A48" s="35"/>
      <c r="B48" s="14"/>
      <c r="C48" s="14"/>
      <c r="D48" s="14"/>
      <c r="E48" s="14"/>
      <c r="F48" s="14"/>
      <c r="G48" s="14"/>
      <c r="H48" s="14"/>
      <c r="I48" s="163"/>
      <c r="J48" s="91"/>
      <c r="K48" s="91"/>
      <c r="L48" s="101"/>
    </row>
    <row r="49" spans="1:15" ht="13.5" thickBot="1">
      <c r="A49" s="102"/>
      <c r="B49" s="29"/>
      <c r="C49" s="29"/>
      <c r="D49" s="29"/>
      <c r="E49" s="29"/>
      <c r="F49" s="29"/>
      <c r="G49" s="29"/>
      <c r="H49" s="29"/>
      <c r="I49" s="164"/>
      <c r="J49" s="103">
        <f>+J47-Hoja4!D52</f>
        <v>0</v>
      </c>
      <c r="K49" s="103"/>
      <c r="L49" s="104"/>
      <c r="N49" s="62"/>
      <c r="O49" s="62"/>
    </row>
    <row r="50" spans="1:8" ht="12.75">
      <c r="A50" s="172"/>
      <c r="B50" s="147"/>
      <c r="C50" s="147"/>
      <c r="D50" s="147"/>
      <c r="E50" s="147"/>
      <c r="F50" s="147"/>
      <c r="H50" s="20"/>
    </row>
    <row r="51" spans="1:17" ht="12.75">
      <c r="A51" s="172"/>
      <c r="B51" s="147"/>
      <c r="C51" s="147"/>
      <c r="D51" s="147"/>
      <c r="E51" s="147"/>
      <c r="F51" s="147"/>
      <c r="H51" s="20"/>
      <c r="N51" s="9"/>
      <c r="O51" s="9"/>
      <c r="Q51" s="22"/>
    </row>
    <row r="52" spans="1:8" ht="12.75">
      <c r="A52" s="172"/>
      <c r="B52" s="147"/>
      <c r="C52" s="147"/>
      <c r="D52" s="147"/>
      <c r="E52" s="147"/>
      <c r="F52" s="147"/>
      <c r="H52" s="20"/>
    </row>
    <row r="53" spans="1:8" ht="12.75">
      <c r="A53" s="172"/>
      <c r="B53" s="147"/>
      <c r="C53" s="147"/>
      <c r="D53" s="147"/>
      <c r="E53" s="147"/>
      <c r="F53" s="147"/>
      <c r="H53" s="20"/>
    </row>
    <row r="54" spans="1:17" ht="12.75">
      <c r="A54" s="172"/>
      <c r="B54" s="147"/>
      <c r="C54" s="147"/>
      <c r="D54" s="147"/>
      <c r="E54" s="147"/>
      <c r="F54" s="147"/>
      <c r="H54" s="20"/>
      <c r="J54" s="9"/>
      <c r="K54" s="9"/>
      <c r="N54" s="9"/>
      <c r="P54" s="4"/>
      <c r="Q54" s="4"/>
    </row>
    <row r="55" spans="1:17" ht="12.75">
      <c r="A55" s="172"/>
      <c r="B55" s="147"/>
      <c r="C55" s="147"/>
      <c r="D55" s="147"/>
      <c r="E55" s="147"/>
      <c r="F55" s="147"/>
      <c r="H55" s="20"/>
      <c r="P55" s="4"/>
      <c r="Q55" s="4"/>
    </row>
    <row r="56" spans="1:6" ht="12.75">
      <c r="A56" s="172"/>
      <c r="B56" s="147"/>
      <c r="C56" s="147"/>
      <c r="D56" s="147"/>
      <c r="E56" s="147"/>
      <c r="F56" s="147"/>
    </row>
    <row r="57" spans="1:6" ht="12.75">
      <c r="A57" s="172"/>
      <c r="B57" s="147"/>
      <c r="C57" s="147"/>
      <c r="D57" s="147"/>
      <c r="E57" s="147"/>
      <c r="F57" s="147"/>
    </row>
    <row r="58" spans="1:6" ht="12.75">
      <c r="A58" s="172"/>
      <c r="B58" s="147"/>
      <c r="C58" s="147"/>
      <c r="D58" s="147"/>
      <c r="E58" s="147"/>
      <c r="F58" s="147"/>
    </row>
    <row r="59" spans="1:6" ht="12.75">
      <c r="A59" s="172"/>
      <c r="B59" s="147"/>
      <c r="C59" s="147"/>
      <c r="D59" s="147"/>
      <c r="E59" s="147"/>
      <c r="F59" s="147"/>
    </row>
    <row r="60" spans="1:6" ht="12.75">
      <c r="A60" s="172"/>
      <c r="B60" s="147"/>
      <c r="C60" s="147"/>
      <c r="D60" s="147"/>
      <c r="E60" s="147"/>
      <c r="F60" s="147"/>
    </row>
    <row r="61" spans="1:6" ht="12.75">
      <c r="A61" s="172"/>
      <c r="B61" s="147"/>
      <c r="C61" s="147"/>
      <c r="D61" s="147"/>
      <c r="E61" s="147"/>
      <c r="F61" s="147"/>
    </row>
    <row r="62" spans="1:6" ht="12.75">
      <c r="A62" s="172"/>
      <c r="B62" s="147"/>
      <c r="C62" s="147"/>
      <c r="D62" s="147"/>
      <c r="E62" s="147"/>
      <c r="F62" s="147"/>
    </row>
    <row r="63" spans="1:6" ht="12.75">
      <c r="A63" s="172"/>
      <c r="B63" s="147"/>
      <c r="C63" s="147"/>
      <c r="D63" s="147"/>
      <c r="E63" s="147"/>
      <c r="F63" s="147"/>
    </row>
    <row r="64" spans="1:6" ht="12.75">
      <c r="A64" s="172"/>
      <c r="B64" s="147"/>
      <c r="C64" s="147"/>
      <c r="D64" s="147"/>
      <c r="E64" s="147"/>
      <c r="F64" s="147"/>
    </row>
    <row r="65" spans="1:6" ht="12.75">
      <c r="A65" s="172"/>
      <c r="B65" s="147"/>
      <c r="C65" s="147"/>
      <c r="D65" s="147"/>
      <c r="E65" s="147"/>
      <c r="F65" s="147"/>
    </row>
    <row r="66" spans="1:6" ht="12.75">
      <c r="A66" s="172"/>
      <c r="B66" s="147"/>
      <c r="C66" s="147"/>
      <c r="D66" s="147"/>
      <c r="E66" s="147"/>
      <c r="F66" s="147"/>
    </row>
    <row r="67" spans="1:6" ht="12.75">
      <c r="A67" s="172"/>
      <c r="B67" s="147"/>
      <c r="C67" s="147"/>
      <c r="D67" s="147"/>
      <c r="E67" s="147"/>
      <c r="F67" s="147"/>
    </row>
    <row r="68" spans="1:6" ht="12.75">
      <c r="A68" s="172"/>
      <c r="B68" s="147"/>
      <c r="C68" s="147"/>
      <c r="D68" s="147"/>
      <c r="E68" s="147"/>
      <c r="F68" s="147"/>
    </row>
    <row r="69" spans="1:6" ht="12.75">
      <c r="A69" s="172"/>
      <c r="B69" s="147"/>
      <c r="C69" s="147"/>
      <c r="D69" s="147"/>
      <c r="E69" s="147"/>
      <c r="F69" s="147"/>
    </row>
    <row r="70" spans="1:6" ht="12.75">
      <c r="A70" s="172"/>
      <c r="B70" s="147"/>
      <c r="C70" s="147"/>
      <c r="D70" s="147"/>
      <c r="E70" s="147"/>
      <c r="F70" s="147"/>
    </row>
    <row r="71" spans="1:6" ht="12.75">
      <c r="A71" s="172"/>
      <c r="B71" s="147"/>
      <c r="C71" s="147"/>
      <c r="D71" s="147"/>
      <c r="E71" s="147"/>
      <c r="F71" s="147"/>
    </row>
    <row r="72" spans="1:6" ht="12.75">
      <c r="A72" s="172"/>
      <c r="B72" s="147"/>
      <c r="C72" s="147"/>
      <c r="D72" s="147"/>
      <c r="E72" s="147"/>
      <c r="F72" s="147"/>
    </row>
    <row r="73" spans="1:6" ht="12.75">
      <c r="A73" s="172"/>
      <c r="B73" s="147"/>
      <c r="C73" s="147"/>
      <c r="D73" s="147"/>
      <c r="E73" s="147"/>
      <c r="F73" s="147"/>
    </row>
    <row r="74" spans="1:6" ht="12.75">
      <c r="A74" s="172"/>
      <c r="B74" s="147"/>
      <c r="C74" s="147"/>
      <c r="D74" s="147"/>
      <c r="E74" s="147"/>
      <c r="F74" s="147"/>
    </row>
    <row r="75" spans="1:6" ht="12.75">
      <c r="A75" s="172"/>
      <c r="B75" s="147"/>
      <c r="C75" s="147"/>
      <c r="D75" s="147"/>
      <c r="E75" s="147"/>
      <c r="F75" s="147"/>
    </row>
    <row r="76" spans="1:6" ht="12.75">
      <c r="A76" s="172"/>
      <c r="B76" s="147"/>
      <c r="C76" s="147"/>
      <c r="D76" s="147"/>
      <c r="E76" s="147"/>
      <c r="F76" s="147"/>
    </row>
    <row r="77" spans="1:6" ht="12.75">
      <c r="A77" s="172"/>
      <c r="B77" s="147"/>
      <c r="C77" s="147"/>
      <c r="D77" s="147"/>
      <c r="E77" s="147"/>
      <c r="F77" s="147"/>
    </row>
    <row r="78" spans="1:6" ht="12.75">
      <c r="A78" s="24"/>
      <c r="B78" s="1"/>
      <c r="C78" s="1"/>
      <c r="D78" s="1"/>
      <c r="E78" s="1"/>
      <c r="F78" s="1"/>
    </row>
  </sheetData>
  <sheetProtection/>
  <autoFilter ref="A4:L4"/>
  <mergeCells count="3">
    <mergeCell ref="A1:L1"/>
    <mergeCell ref="A3:L3"/>
    <mergeCell ref="A2:L2"/>
  </mergeCells>
  <printOptions horizontalCentered="1"/>
  <pageMargins left="0.31496062992125984" right="0.1968503937007874" top="0.5905511811023623" bottom="0.5905511811023623" header="0" footer="0"/>
  <pageSetup horizontalDpi="300" verticalDpi="3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6"/>
  <sheetViews>
    <sheetView zoomScale="80" zoomScaleNormal="80" zoomScaleSheetLayoutView="75" zoomScalePageLayoutView="0" workbookViewId="0" topLeftCell="A6">
      <selection activeCell="A15" sqref="A15"/>
    </sheetView>
  </sheetViews>
  <sheetFormatPr defaultColWidth="11.421875" defaultRowHeight="12.75"/>
  <cols>
    <col min="1" max="1" width="66.8515625" style="4" customWidth="1"/>
    <col min="2" max="2" width="23.57421875" style="4" bestFit="1" customWidth="1"/>
    <col min="3" max="3" width="18.00390625" style="4" customWidth="1"/>
    <col min="4" max="4" width="20.57421875" style="8" bestFit="1" customWidth="1"/>
    <col min="5" max="5" width="58.57421875" style="4" bestFit="1" customWidth="1"/>
    <col min="6" max="6" width="20.57421875" style="34" customWidth="1"/>
    <col min="7" max="7" width="19.421875" style="10" bestFit="1" customWidth="1"/>
    <col min="8" max="8" width="20.57421875" style="4" bestFit="1" customWidth="1"/>
    <col min="9" max="43" width="11.421875" style="2" customWidth="1"/>
    <col min="44" max="16384" width="11.421875" style="4" customWidth="1"/>
  </cols>
  <sheetData>
    <row r="1" spans="1:8" ht="15" customHeight="1">
      <c r="A1" s="228" t="s">
        <v>110</v>
      </c>
      <c r="B1" s="229"/>
      <c r="C1" s="229"/>
      <c r="D1" s="229"/>
      <c r="E1" s="229"/>
      <c r="F1" s="229"/>
      <c r="G1" s="229"/>
      <c r="H1" s="230"/>
    </row>
    <row r="2" spans="1:8" ht="13.5" thickBot="1">
      <c r="A2" s="234"/>
      <c r="B2" s="235"/>
      <c r="C2" s="235"/>
      <c r="D2" s="235"/>
      <c r="E2" s="235"/>
      <c r="F2" s="235"/>
      <c r="G2" s="235"/>
      <c r="H2" s="236"/>
    </row>
    <row r="3" spans="1:8" ht="13.5" thickBot="1">
      <c r="A3" s="231" t="s">
        <v>20</v>
      </c>
      <c r="B3" s="232"/>
      <c r="C3" s="232"/>
      <c r="D3" s="233"/>
      <c r="E3" s="231" t="s">
        <v>19</v>
      </c>
      <c r="F3" s="232"/>
      <c r="G3" s="232"/>
      <c r="H3" s="233"/>
    </row>
    <row r="4" spans="1:8" ht="12.75">
      <c r="A4" s="160"/>
      <c r="B4" s="115"/>
      <c r="C4" s="115"/>
      <c r="D4" s="161"/>
      <c r="E4" s="160"/>
      <c r="F4" s="115"/>
      <c r="G4" s="115"/>
      <c r="H4" s="161"/>
    </row>
    <row r="5" spans="1:8" ht="12.75">
      <c r="A5" s="160"/>
      <c r="B5" s="115"/>
      <c r="C5" s="115"/>
      <c r="D5" s="161"/>
      <c r="E5" s="160"/>
      <c r="F5" s="115"/>
      <c r="G5" s="115"/>
      <c r="H5" s="161"/>
    </row>
    <row r="6" spans="1:8" s="2" customFormat="1" ht="12.75">
      <c r="A6" s="24" t="s">
        <v>140</v>
      </c>
      <c r="B6" s="14"/>
      <c r="C6" s="13"/>
      <c r="D6" s="25">
        <f>SUM(C7:C8)</f>
        <v>20000000</v>
      </c>
      <c r="E6" s="24" t="s">
        <v>73</v>
      </c>
      <c r="F6" s="14"/>
      <c r="G6" s="13"/>
      <c r="H6" s="25">
        <f>SUM(G7:G8)</f>
        <v>20000000</v>
      </c>
    </row>
    <row r="7" spans="1:8" s="2" customFormat="1" ht="12.75">
      <c r="A7" s="159" t="s">
        <v>141</v>
      </c>
      <c r="B7" s="14" t="s">
        <v>142</v>
      </c>
      <c r="C7" s="13">
        <v>10000000</v>
      </c>
      <c r="D7" s="25"/>
      <c r="E7" s="14" t="s">
        <v>105</v>
      </c>
      <c r="F7" s="14" t="s">
        <v>112</v>
      </c>
      <c r="G7" s="13">
        <v>10000000</v>
      </c>
      <c r="H7" s="25"/>
    </row>
    <row r="8" spans="1:8" s="2" customFormat="1" ht="12.75">
      <c r="A8" s="35" t="s">
        <v>151</v>
      </c>
      <c r="B8" s="14" t="s">
        <v>152</v>
      </c>
      <c r="C8" s="13">
        <v>10000000</v>
      </c>
      <c r="D8" s="25"/>
      <c r="E8" s="14" t="s">
        <v>149</v>
      </c>
      <c r="F8" s="14" t="s">
        <v>150</v>
      </c>
      <c r="G8" s="13">
        <v>10000000</v>
      </c>
      <c r="H8" s="25"/>
    </row>
    <row r="9" spans="1:8" s="2" customFormat="1" ht="13.5" thickBot="1">
      <c r="A9" s="35"/>
      <c r="B9" s="14"/>
      <c r="C9" s="13"/>
      <c r="D9" s="25"/>
      <c r="E9" s="14"/>
      <c r="F9" s="14"/>
      <c r="G9" s="13"/>
      <c r="H9" s="25"/>
    </row>
    <row r="10" spans="1:8" s="2" customFormat="1" ht="13.5" thickBot="1">
      <c r="A10" s="17"/>
      <c r="B10" s="26"/>
      <c r="C10" s="27"/>
      <c r="D10" s="28">
        <f>+D6</f>
        <v>20000000</v>
      </c>
      <c r="E10" s="154">
        <f>+D10-H10</f>
        <v>0</v>
      </c>
      <c r="F10" s="90"/>
      <c r="G10" s="27"/>
      <c r="H10" s="28">
        <f>+H6</f>
        <v>20000000</v>
      </c>
    </row>
    <row r="11" spans="1:8" ht="12.75">
      <c r="A11" s="160"/>
      <c r="B11" s="115"/>
      <c r="C11" s="115"/>
      <c r="D11" s="161"/>
      <c r="E11" s="160"/>
      <c r="F11" s="115"/>
      <c r="G11" s="115"/>
      <c r="H11" s="161"/>
    </row>
    <row r="12" spans="1:8" ht="12.75">
      <c r="A12" s="160"/>
      <c r="B12" s="115"/>
      <c r="C12" s="115"/>
      <c r="D12" s="161"/>
      <c r="E12" s="160"/>
      <c r="F12" s="115"/>
      <c r="G12" s="115"/>
      <c r="H12" s="161"/>
    </row>
    <row r="13" spans="1:8" s="2" customFormat="1" ht="12.75">
      <c r="A13" s="24" t="s">
        <v>157</v>
      </c>
      <c r="B13" s="14"/>
      <c r="C13" s="13"/>
      <c r="D13" s="25">
        <f>SUM(C14:C15)</f>
        <v>200000</v>
      </c>
      <c r="E13" s="24" t="s">
        <v>157</v>
      </c>
      <c r="F13" s="14"/>
      <c r="G13" s="13"/>
      <c r="H13" s="25">
        <f>SUM(G14:G15)</f>
        <v>200000</v>
      </c>
    </row>
    <row r="14" spans="1:8" s="2" customFormat="1" ht="12.75">
      <c r="A14" s="159" t="s">
        <v>160</v>
      </c>
      <c r="B14" s="14" t="s">
        <v>159</v>
      </c>
      <c r="C14" s="13">
        <v>200000</v>
      </c>
      <c r="D14" s="25"/>
      <c r="E14" s="159" t="s">
        <v>153</v>
      </c>
      <c r="F14" s="189" t="s">
        <v>158</v>
      </c>
      <c r="G14" s="13">
        <v>200000</v>
      </c>
      <c r="H14" s="25"/>
    </row>
    <row r="15" spans="1:8" s="2" customFormat="1" ht="12.75">
      <c r="A15" s="35"/>
      <c r="B15" s="14"/>
      <c r="C15" s="13"/>
      <c r="D15" s="25"/>
      <c r="E15" s="14"/>
      <c r="F15" s="14"/>
      <c r="G15" s="13"/>
      <c r="H15" s="25"/>
    </row>
    <row r="16" spans="1:8" s="2" customFormat="1" ht="13.5" thickBot="1">
      <c r="A16" s="35"/>
      <c r="B16" s="14"/>
      <c r="C16" s="13"/>
      <c r="D16" s="25"/>
      <c r="E16" s="14"/>
      <c r="F16" s="14"/>
      <c r="G16" s="13"/>
      <c r="H16" s="25"/>
    </row>
    <row r="17" spans="1:8" s="2" customFormat="1" ht="13.5" thickBot="1">
      <c r="A17" s="17"/>
      <c r="B17" s="26"/>
      <c r="C17" s="27"/>
      <c r="D17" s="28">
        <f>+D13</f>
        <v>200000</v>
      </c>
      <c r="E17" s="154">
        <f>+D17-H17</f>
        <v>0</v>
      </c>
      <c r="F17" s="90"/>
      <c r="G17" s="27"/>
      <c r="H17" s="28">
        <f>+H13</f>
        <v>200000</v>
      </c>
    </row>
    <row r="18" spans="1:8" s="2" customFormat="1" ht="12.75">
      <c r="A18" s="24"/>
      <c r="B18" s="14"/>
      <c r="C18" s="13"/>
      <c r="D18" s="25"/>
      <c r="E18" s="1"/>
      <c r="F18" s="14"/>
      <c r="G18" s="13"/>
      <c r="H18" s="25"/>
    </row>
    <row r="19" spans="1:8" s="2" customFormat="1" ht="12" customHeight="1">
      <c r="A19" s="24"/>
      <c r="B19" s="14"/>
      <c r="C19" s="13"/>
      <c r="D19" s="25"/>
      <c r="E19" s="1"/>
      <c r="F19" s="14"/>
      <c r="G19" s="13"/>
      <c r="H19" s="25"/>
    </row>
    <row r="20" spans="1:8" s="2" customFormat="1" ht="12.75">
      <c r="A20" s="24" t="s">
        <v>128</v>
      </c>
      <c r="B20" s="14"/>
      <c r="C20" s="13"/>
      <c r="D20" s="25">
        <f>SUM(C21:C26)</f>
        <v>10992347.6</v>
      </c>
      <c r="E20" s="24" t="s">
        <v>139</v>
      </c>
      <c r="F20" s="14"/>
      <c r="G20" s="13"/>
      <c r="H20" s="25">
        <f>SUM(G21:G24)</f>
        <v>10992347.6</v>
      </c>
    </row>
    <row r="21" spans="1:8" s="2" customFormat="1" ht="12.75">
      <c r="A21" s="14" t="s">
        <v>97</v>
      </c>
      <c r="B21" s="14" t="s">
        <v>132</v>
      </c>
      <c r="C21" s="194">
        <v>492347.6</v>
      </c>
      <c r="D21" s="25"/>
      <c r="E21" s="159" t="s">
        <v>93</v>
      </c>
      <c r="F21" s="189" t="s">
        <v>137</v>
      </c>
      <c r="G21" s="13">
        <v>8992347.6</v>
      </c>
      <c r="H21" s="25"/>
    </row>
    <row r="22" spans="1:8" s="2" customFormat="1" ht="12.75">
      <c r="A22" s="14" t="s">
        <v>92</v>
      </c>
      <c r="B22" s="14" t="s">
        <v>133</v>
      </c>
      <c r="C22" s="194">
        <v>300000</v>
      </c>
      <c r="D22" s="25"/>
      <c r="E22" s="14"/>
      <c r="F22" s="14"/>
      <c r="G22" s="13"/>
      <c r="H22" s="25"/>
    </row>
    <row r="23" spans="1:8" s="2" customFormat="1" ht="12.75">
      <c r="A23" s="14" t="s">
        <v>93</v>
      </c>
      <c r="B23" s="14" t="s">
        <v>134</v>
      </c>
      <c r="C23" s="194">
        <v>5200000</v>
      </c>
      <c r="D23" s="25"/>
      <c r="E23" s="24" t="s">
        <v>136</v>
      </c>
      <c r="F23" s="14"/>
      <c r="G23" s="13"/>
      <c r="H23" s="25"/>
    </row>
    <row r="24" spans="1:8" s="2" customFormat="1" ht="12.75">
      <c r="A24" s="35" t="s">
        <v>99</v>
      </c>
      <c r="B24" s="14" t="s">
        <v>130</v>
      </c>
      <c r="C24" s="13">
        <v>2000000</v>
      </c>
      <c r="D24" s="25"/>
      <c r="E24" s="14" t="s">
        <v>99</v>
      </c>
      <c r="F24" s="14" t="s">
        <v>138</v>
      </c>
      <c r="G24" s="13">
        <v>2000000</v>
      </c>
      <c r="H24" s="25"/>
    </row>
    <row r="25" spans="1:8" s="2" customFormat="1" ht="12.75">
      <c r="A25" s="159" t="s">
        <v>129</v>
      </c>
      <c r="B25" s="189" t="s">
        <v>131</v>
      </c>
      <c r="C25" s="190">
        <v>1500000</v>
      </c>
      <c r="D25" s="25"/>
      <c r="E25" s="14"/>
      <c r="F25" s="14"/>
      <c r="G25" s="13"/>
      <c r="H25" s="25"/>
    </row>
    <row r="26" spans="1:8" s="2" customFormat="1" ht="12.75">
      <c r="A26" s="35" t="s">
        <v>94</v>
      </c>
      <c r="B26" s="14" t="s">
        <v>135</v>
      </c>
      <c r="C26" s="13">
        <v>1500000</v>
      </c>
      <c r="D26" s="25"/>
      <c r="E26" s="14"/>
      <c r="F26" s="14"/>
      <c r="G26" s="13"/>
      <c r="H26" s="25"/>
    </row>
    <row r="27" spans="1:8" s="2" customFormat="1" ht="13.5" thickBot="1">
      <c r="A27" s="35"/>
      <c r="B27" s="14"/>
      <c r="C27" s="13"/>
      <c r="D27" s="25"/>
      <c r="E27" s="14"/>
      <c r="F27" s="14"/>
      <c r="G27" s="13"/>
      <c r="H27" s="25"/>
    </row>
    <row r="28" spans="1:8" s="2" customFormat="1" ht="13.5" thickBot="1">
      <c r="A28" s="17"/>
      <c r="B28" s="26"/>
      <c r="C28" s="27"/>
      <c r="D28" s="28">
        <f>SUM(D20:D26)</f>
        <v>10992347.6</v>
      </c>
      <c r="E28" s="154">
        <f>+D28-H28</f>
        <v>0</v>
      </c>
      <c r="F28" s="90"/>
      <c r="G28" s="27"/>
      <c r="H28" s="28">
        <f>SUM(H20:H27)</f>
        <v>10992347.6</v>
      </c>
    </row>
    <row r="29" spans="1:8" s="2" customFormat="1" ht="12.75">
      <c r="A29" s="24"/>
      <c r="B29" s="14"/>
      <c r="C29" s="13"/>
      <c r="D29" s="25"/>
      <c r="E29" s="1"/>
      <c r="F29" s="14"/>
      <c r="G29" s="13"/>
      <c r="H29" s="25"/>
    </row>
    <row r="30" spans="1:8" s="2" customFormat="1" ht="12" customHeight="1">
      <c r="A30" s="24"/>
      <c r="B30" s="14"/>
      <c r="C30" s="13"/>
      <c r="D30" s="25"/>
      <c r="E30" s="1"/>
      <c r="F30" s="14"/>
      <c r="G30" s="13"/>
      <c r="H30" s="25"/>
    </row>
    <row r="31" spans="1:8" s="2" customFormat="1" ht="12.75">
      <c r="A31" s="24" t="s">
        <v>87</v>
      </c>
      <c r="B31" s="14"/>
      <c r="C31" s="13"/>
      <c r="D31" s="25">
        <f>SUM(C32:C36)</f>
        <v>3000000</v>
      </c>
      <c r="E31" s="24" t="s">
        <v>87</v>
      </c>
      <c r="F31" s="14"/>
      <c r="G31" s="13"/>
      <c r="H31" s="25">
        <f>SUM(G32:G37)</f>
        <v>3000000</v>
      </c>
    </row>
    <row r="32" spans="1:8" s="2" customFormat="1" ht="12.75">
      <c r="A32" s="35" t="s">
        <v>155</v>
      </c>
      <c r="B32" s="14" t="s">
        <v>156</v>
      </c>
      <c r="C32" s="13">
        <v>3000000</v>
      </c>
      <c r="D32" s="25"/>
      <c r="E32" s="159" t="s">
        <v>153</v>
      </c>
      <c r="F32" s="189" t="s">
        <v>154</v>
      </c>
      <c r="G32" s="13">
        <v>3000000</v>
      </c>
      <c r="H32" s="25"/>
    </row>
    <row r="33" spans="1:8" s="2" customFormat="1" ht="12.75">
      <c r="A33" s="159"/>
      <c r="B33" s="189"/>
      <c r="C33" s="190"/>
      <c r="D33" s="25"/>
      <c r="E33" s="14"/>
      <c r="F33" s="14"/>
      <c r="G33" s="13"/>
      <c r="H33" s="25"/>
    </row>
    <row r="34" spans="1:8" s="2" customFormat="1" ht="12.75">
      <c r="A34" s="159"/>
      <c r="B34" s="189"/>
      <c r="C34" s="190"/>
      <c r="D34" s="25"/>
      <c r="E34" s="35"/>
      <c r="F34" s="14"/>
      <c r="G34" s="13"/>
      <c r="H34" s="25"/>
    </row>
    <row r="35" spans="1:8" s="2" customFormat="1" ht="12.75">
      <c r="A35" s="159"/>
      <c r="B35" s="189"/>
      <c r="C35" s="190"/>
      <c r="D35" s="25"/>
      <c r="E35" s="14"/>
      <c r="F35" s="14"/>
      <c r="G35" s="13"/>
      <c r="H35" s="25"/>
    </row>
    <row r="36" spans="1:8" s="2" customFormat="1" ht="12.75">
      <c r="A36" s="159"/>
      <c r="B36" s="189"/>
      <c r="C36" s="190"/>
      <c r="D36" s="25"/>
      <c r="E36" s="1"/>
      <c r="F36" s="14"/>
      <c r="G36" s="13"/>
      <c r="H36" s="25"/>
    </row>
    <row r="37" spans="1:8" s="2" customFormat="1" ht="13.5" thickBot="1">
      <c r="A37" s="35"/>
      <c r="B37" s="14"/>
      <c r="C37" s="13"/>
      <c r="D37" s="25"/>
      <c r="E37" s="14"/>
      <c r="F37" s="14"/>
      <c r="G37" s="13"/>
      <c r="H37" s="25"/>
    </row>
    <row r="38" spans="1:8" s="2" customFormat="1" ht="13.5" thickBot="1">
      <c r="A38" s="17"/>
      <c r="B38" s="26"/>
      <c r="C38" s="27"/>
      <c r="D38" s="28">
        <f>SUM(D31:D36)</f>
        <v>3000000</v>
      </c>
      <c r="E38" s="154">
        <f>+D38-H38</f>
        <v>0</v>
      </c>
      <c r="F38" s="90"/>
      <c r="G38" s="27"/>
      <c r="H38" s="28">
        <f>SUM(H31:H37)</f>
        <v>3000000</v>
      </c>
    </row>
    <row r="39" spans="1:8" s="2" customFormat="1" ht="12.75">
      <c r="A39" s="24"/>
      <c r="B39" s="14"/>
      <c r="C39" s="13"/>
      <c r="D39" s="25"/>
      <c r="E39" s="1"/>
      <c r="F39" s="14"/>
      <c r="G39" s="13"/>
      <c r="H39" s="25"/>
    </row>
    <row r="40" spans="1:8" s="2" customFormat="1" ht="12" customHeight="1">
      <c r="A40" s="24"/>
      <c r="B40" s="14"/>
      <c r="C40" s="13"/>
      <c r="D40" s="25"/>
      <c r="E40" s="1"/>
      <c r="F40" s="14"/>
      <c r="G40" s="13"/>
      <c r="H40" s="25"/>
    </row>
    <row r="41" spans="1:8" s="2" customFormat="1" ht="12.75">
      <c r="A41" s="24" t="s">
        <v>102</v>
      </c>
      <c r="B41" s="14"/>
      <c r="C41" s="13"/>
      <c r="D41" s="25">
        <f>SUM(C42:C47)</f>
        <v>25000000</v>
      </c>
      <c r="E41" s="24" t="s">
        <v>102</v>
      </c>
      <c r="F41" s="14"/>
      <c r="G41" s="13"/>
      <c r="H41" s="25">
        <f>SUM(G42:G48)</f>
        <v>25000000</v>
      </c>
    </row>
    <row r="42" spans="1:8" s="2" customFormat="1" ht="12.75">
      <c r="A42" s="35" t="s">
        <v>113</v>
      </c>
      <c r="B42" s="14" t="s">
        <v>114</v>
      </c>
      <c r="C42" s="13">
        <v>14000000</v>
      </c>
      <c r="D42" s="25"/>
      <c r="E42" s="159" t="s">
        <v>115</v>
      </c>
      <c r="F42" s="189" t="s">
        <v>116</v>
      </c>
      <c r="G42" s="13">
        <v>14000000</v>
      </c>
      <c r="H42" s="25"/>
    </row>
    <row r="43" spans="1:8" s="2" customFormat="1" ht="12.75">
      <c r="A43" s="159" t="s">
        <v>115</v>
      </c>
      <c r="B43" s="189" t="s">
        <v>116</v>
      </c>
      <c r="C43" s="190">
        <f>5000000+3000000</f>
        <v>8000000</v>
      </c>
      <c r="D43" s="25"/>
      <c r="E43" s="14" t="s">
        <v>117</v>
      </c>
      <c r="F43" s="14" t="s">
        <v>118</v>
      </c>
      <c r="G43" s="13">
        <v>5000000</v>
      </c>
      <c r="H43" s="25"/>
    </row>
    <row r="44" spans="1:8" s="2" customFormat="1" ht="12.75">
      <c r="A44" s="159"/>
      <c r="B44" s="189"/>
      <c r="C44" s="190"/>
      <c r="D44" s="25"/>
      <c r="E44" s="35" t="s">
        <v>122</v>
      </c>
      <c r="F44" s="14" t="s">
        <v>123</v>
      </c>
      <c r="G44" s="13">
        <v>3000000</v>
      </c>
      <c r="H44" s="25"/>
    </row>
    <row r="45" spans="1:8" s="2" customFormat="1" ht="12.75">
      <c r="A45" s="159"/>
      <c r="B45" s="189"/>
      <c r="C45" s="190"/>
      <c r="D45" s="25"/>
      <c r="E45" s="14"/>
      <c r="F45" s="14"/>
      <c r="G45" s="13"/>
      <c r="H45" s="25"/>
    </row>
    <row r="46" spans="1:8" s="2" customFormat="1" ht="12.75">
      <c r="A46" s="159"/>
      <c r="B46" s="189"/>
      <c r="C46" s="190"/>
      <c r="D46" s="25"/>
      <c r="E46" s="1" t="s">
        <v>35</v>
      </c>
      <c r="F46" s="14"/>
      <c r="G46" s="13"/>
      <c r="H46" s="25"/>
    </row>
    <row r="47" spans="1:8" s="2" customFormat="1" ht="12.75">
      <c r="A47" s="35" t="s">
        <v>145</v>
      </c>
      <c r="B47" s="14" t="s">
        <v>146</v>
      </c>
      <c r="C47" s="13">
        <v>3000000</v>
      </c>
      <c r="D47" s="25"/>
      <c r="E47" s="14" t="s">
        <v>144</v>
      </c>
      <c r="F47" s="14" t="s">
        <v>143</v>
      </c>
      <c r="G47" s="13">
        <v>3000000</v>
      </c>
      <c r="H47" s="25"/>
    </row>
    <row r="48" spans="1:8" s="2" customFormat="1" ht="13.5" thickBot="1">
      <c r="A48" s="35"/>
      <c r="B48" s="14"/>
      <c r="C48" s="13"/>
      <c r="D48" s="25"/>
      <c r="E48" s="14"/>
      <c r="F48" s="14"/>
      <c r="G48" s="13"/>
      <c r="H48" s="25"/>
    </row>
    <row r="49" spans="1:8" s="2" customFormat="1" ht="13.5" thickBot="1">
      <c r="A49" s="17"/>
      <c r="B49" s="26"/>
      <c r="C49" s="27"/>
      <c r="D49" s="28">
        <f>SUM(D41:D47)</f>
        <v>25000000</v>
      </c>
      <c r="E49" s="154">
        <f>+D49-H49</f>
        <v>0</v>
      </c>
      <c r="F49" s="90"/>
      <c r="G49" s="27"/>
      <c r="H49" s="28">
        <f>SUM(H41:H48)</f>
        <v>25000000</v>
      </c>
    </row>
    <row r="50" spans="1:8" s="2" customFormat="1" ht="12.75">
      <c r="A50" s="24"/>
      <c r="B50" s="14"/>
      <c r="C50" s="13"/>
      <c r="D50" s="25"/>
      <c r="E50" s="157"/>
      <c r="F50" s="158"/>
      <c r="G50" s="13"/>
      <c r="H50" s="25"/>
    </row>
    <row r="51" spans="1:43" ht="13.5" thickBot="1">
      <c r="A51" s="24"/>
      <c r="B51" s="14"/>
      <c r="C51" s="13"/>
      <c r="D51" s="25"/>
      <c r="E51" s="1"/>
      <c r="F51" s="14"/>
      <c r="G51" s="13"/>
      <c r="H51" s="2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3.5" thickBot="1">
      <c r="A52" s="17" t="s">
        <v>98</v>
      </c>
      <c r="B52" s="26"/>
      <c r="C52" s="27"/>
      <c r="D52" s="28">
        <f>+D49+D38+D28+D17+D10</f>
        <v>59192347.6</v>
      </c>
      <c r="E52" s="156">
        <f>+D52-H52</f>
        <v>0</v>
      </c>
      <c r="F52" s="90"/>
      <c r="G52" s="27"/>
      <c r="H52" s="28">
        <f>+H49+H38+H28+H17+H10</f>
        <v>59192347.6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7.25" customHeight="1" thickBot="1">
      <c r="A53" s="31" t="s">
        <v>101</v>
      </c>
      <c r="B53" s="5"/>
      <c r="C53" s="6"/>
      <c r="D53" s="32"/>
      <c r="E53" s="33"/>
      <c r="F53" s="29"/>
      <c r="G53" s="6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8:43" ht="12.75"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4:43" ht="12.75">
      <c r="D55" s="61"/>
      <c r="E55" s="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88" spans="4:43" ht="14.25" customHeight="1">
      <c r="D88" s="4"/>
      <c r="F88" s="4"/>
      <c r="G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4:43" ht="14.25" customHeight="1">
      <c r="D89" s="4"/>
      <c r="F89" s="4"/>
      <c r="G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4:43" ht="14.25" customHeight="1">
      <c r="D90" s="4"/>
      <c r="F90" s="4"/>
      <c r="G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4:43" ht="14.25" customHeight="1">
      <c r="D91" s="4"/>
      <c r="F91" s="4"/>
      <c r="G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4:43" ht="14.25" customHeight="1">
      <c r="D92" s="4"/>
      <c r="F92" s="4"/>
      <c r="G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4:43" ht="14.25" customHeight="1">
      <c r="D93" s="4"/>
      <c r="F93" s="4"/>
      <c r="G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4:43" ht="14.25" customHeight="1">
      <c r="D94" s="4"/>
      <c r="F94" s="4"/>
      <c r="G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4:43" ht="14.25" customHeight="1">
      <c r="D95" s="4"/>
      <c r="F95" s="4"/>
      <c r="G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4:43" ht="14.25" customHeight="1">
      <c r="D96" s="4"/>
      <c r="F96" s="4"/>
      <c r="G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4:43" ht="14.25" customHeight="1">
      <c r="D97" s="4"/>
      <c r="F97" s="4"/>
      <c r="G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4:43" ht="14.25" customHeight="1">
      <c r="D98" s="4"/>
      <c r="F98" s="4"/>
      <c r="G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4:43" ht="14.25" customHeight="1">
      <c r="D99" s="4"/>
      <c r="F99" s="4"/>
      <c r="G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4:43" ht="14.25" customHeight="1">
      <c r="D100" s="4"/>
      <c r="F100" s="4"/>
      <c r="G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4:43" ht="14.25" customHeight="1">
      <c r="D101" s="4"/>
      <c r="F101" s="4"/>
      <c r="G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4:43" ht="14.25" customHeight="1">
      <c r="D102" s="4"/>
      <c r="F102" s="4"/>
      <c r="G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4:43" ht="14.25" customHeight="1">
      <c r="D103" s="4"/>
      <c r="F103" s="4"/>
      <c r="G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4:43" ht="14.25" customHeight="1">
      <c r="D104" s="4"/>
      <c r="F104" s="4"/>
      <c r="G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4:43" ht="14.25" customHeight="1">
      <c r="D105" s="4"/>
      <c r="F105" s="4"/>
      <c r="G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4:43" ht="14.25" customHeight="1">
      <c r="D106" s="4"/>
      <c r="F106" s="4"/>
      <c r="G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4:43" ht="14.25" customHeight="1">
      <c r="D107" s="4"/>
      <c r="F107" s="4"/>
      <c r="G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4:43" ht="14.25" customHeight="1">
      <c r="D108" s="4"/>
      <c r="F108" s="4"/>
      <c r="G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4:43" ht="14.25" customHeight="1">
      <c r="D109" s="4"/>
      <c r="F109" s="4"/>
      <c r="G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4:43" ht="14.25" customHeight="1">
      <c r="D110" s="4"/>
      <c r="F110" s="4"/>
      <c r="G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4:43" ht="14.25" customHeight="1">
      <c r="D111" s="4"/>
      <c r="F111" s="4"/>
      <c r="G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4:43" ht="14.25" customHeight="1">
      <c r="D112" s="4"/>
      <c r="F112" s="4"/>
      <c r="G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6" spans="4:43" ht="15" customHeight="1">
      <c r="D116" s="4"/>
      <c r="F116" s="4"/>
      <c r="G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</sheetData>
  <sheetProtection/>
  <mergeCells count="4">
    <mergeCell ref="A1:H1"/>
    <mergeCell ref="A3:D3"/>
    <mergeCell ref="E3:H3"/>
    <mergeCell ref="A2:H2"/>
  </mergeCells>
  <printOptions horizontalCentered="1"/>
  <pageMargins left="0.3937007874015748" right="0.4330708661417323" top="0.5118110236220472" bottom="0.984251968503937" header="0" footer="0"/>
  <pageSetup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="80" zoomScaleNormal="80" zoomScalePageLayoutView="0" workbookViewId="0" topLeftCell="A13">
      <selection activeCell="J27" sqref="J27"/>
    </sheetView>
  </sheetViews>
  <sheetFormatPr defaultColWidth="11.421875" defaultRowHeight="12.75"/>
  <cols>
    <col min="1" max="1" width="4.7109375" style="4" customWidth="1"/>
    <col min="2" max="2" width="5.57421875" style="4" customWidth="1"/>
    <col min="3" max="3" width="4.7109375" style="4" customWidth="1"/>
    <col min="4" max="4" width="49.8515625" style="12" customWidth="1"/>
    <col min="5" max="5" width="25.7109375" style="10" customWidth="1"/>
    <col min="6" max="6" width="4.7109375" style="4" customWidth="1"/>
    <col min="7" max="7" width="5.57421875" style="4" customWidth="1"/>
    <col min="8" max="8" width="4.7109375" style="4" customWidth="1"/>
    <col min="9" max="9" width="56.140625" style="11" bestFit="1" customWidth="1"/>
    <col min="10" max="10" width="25.7109375" style="3" customWidth="1"/>
    <col min="11" max="16384" width="11.421875" style="4" customWidth="1"/>
  </cols>
  <sheetData>
    <row r="1" spans="1:10" ht="15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15">
      <c r="A2" s="210" t="s">
        <v>126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0" ht="15">
      <c r="A3" s="210" t="s">
        <v>84</v>
      </c>
      <c r="B3" s="211"/>
      <c r="C3" s="211"/>
      <c r="D3" s="211"/>
      <c r="E3" s="211"/>
      <c r="F3" s="211"/>
      <c r="G3" s="211"/>
      <c r="H3" s="211"/>
      <c r="I3" s="211"/>
      <c r="J3" s="212"/>
    </row>
    <row r="4" spans="1:10" ht="15">
      <c r="A4" s="210" t="s">
        <v>37</v>
      </c>
      <c r="B4" s="211"/>
      <c r="C4" s="211"/>
      <c r="D4" s="211"/>
      <c r="E4" s="211"/>
      <c r="F4" s="211"/>
      <c r="G4" s="211"/>
      <c r="H4" s="211"/>
      <c r="I4" s="211"/>
      <c r="J4" s="212"/>
    </row>
    <row r="5" spans="1:10" ht="15">
      <c r="A5" s="210" t="s">
        <v>38</v>
      </c>
      <c r="B5" s="211"/>
      <c r="C5" s="211"/>
      <c r="D5" s="211"/>
      <c r="E5" s="211"/>
      <c r="F5" s="211"/>
      <c r="G5" s="211"/>
      <c r="H5" s="211"/>
      <c r="I5" s="211"/>
      <c r="J5" s="212"/>
    </row>
    <row r="6" spans="1:10" ht="15" thickBot="1">
      <c r="A6" s="68"/>
      <c r="B6" s="69"/>
      <c r="C6" s="69"/>
      <c r="D6" s="70"/>
      <c r="E6" s="71"/>
      <c r="F6" s="69"/>
      <c r="G6" s="69"/>
      <c r="H6" s="69"/>
      <c r="I6" s="72"/>
      <c r="J6" s="73"/>
    </row>
    <row r="7" spans="1:10" ht="105.75" customHeight="1" thickBot="1">
      <c r="A7" s="74" t="s">
        <v>39</v>
      </c>
      <c r="B7" s="75" t="s">
        <v>40</v>
      </c>
      <c r="C7" s="74" t="s">
        <v>41</v>
      </c>
      <c r="D7" s="64" t="s">
        <v>42</v>
      </c>
      <c r="E7" s="76" t="s">
        <v>43</v>
      </c>
      <c r="F7" s="74" t="s">
        <v>39</v>
      </c>
      <c r="G7" s="75" t="s">
        <v>40</v>
      </c>
      <c r="H7" s="74" t="s">
        <v>41</v>
      </c>
      <c r="I7" s="65" t="s">
        <v>44</v>
      </c>
      <c r="J7" s="77" t="s">
        <v>43</v>
      </c>
    </row>
    <row r="8" spans="1:10" ht="15">
      <c r="A8" s="64"/>
      <c r="B8" s="65"/>
      <c r="C8" s="65"/>
      <c r="D8" s="78"/>
      <c r="E8" s="135"/>
      <c r="F8" s="64"/>
      <c r="G8" s="65"/>
      <c r="H8" s="65"/>
      <c r="I8" s="79"/>
      <c r="J8" s="80"/>
    </row>
    <row r="9" spans="1:10" s="8" customFormat="1" ht="25.5">
      <c r="A9" s="143">
        <v>2</v>
      </c>
      <c r="B9" s="144">
        <v>6</v>
      </c>
      <c r="C9" s="144"/>
      <c r="D9" s="147" t="s">
        <v>73</v>
      </c>
      <c r="E9" s="148">
        <v>10000000</v>
      </c>
      <c r="F9" s="145">
        <v>3</v>
      </c>
      <c r="G9" s="146">
        <v>5</v>
      </c>
      <c r="H9" s="146">
        <v>13</v>
      </c>
      <c r="I9" s="147" t="str">
        <f>+Hoja1!B56</f>
        <v>PROYECTO CONSTRUCCION  SISTEMA CONDUCCION SETILLAL</v>
      </c>
      <c r="J9" s="148">
        <v>10000000</v>
      </c>
    </row>
    <row r="10" spans="1:10" s="8" customFormat="1" ht="15">
      <c r="A10" s="143"/>
      <c r="B10" s="144"/>
      <c r="C10" s="144"/>
      <c r="D10" s="147"/>
      <c r="E10" s="148"/>
      <c r="F10" s="145"/>
      <c r="G10" s="146"/>
      <c r="H10" s="146"/>
      <c r="I10" s="147"/>
      <c r="J10" s="148"/>
    </row>
    <row r="11" spans="1:10" s="8" customFormat="1" ht="15">
      <c r="A11" s="143"/>
      <c r="B11" s="144"/>
      <c r="C11" s="144"/>
      <c r="D11" s="147"/>
      <c r="E11" s="148"/>
      <c r="F11" s="145"/>
      <c r="G11" s="146"/>
      <c r="H11" s="146"/>
      <c r="I11" s="147"/>
      <c r="J11" s="148"/>
    </row>
    <row r="12" spans="1:10" s="8" customFormat="1" ht="15">
      <c r="A12" s="143"/>
      <c r="B12" s="144"/>
      <c r="C12" s="144"/>
      <c r="D12" s="147"/>
      <c r="E12" s="148"/>
      <c r="F12" s="145"/>
      <c r="G12" s="146"/>
      <c r="H12" s="146"/>
      <c r="I12" s="147"/>
      <c r="J12" s="148"/>
    </row>
    <row r="13" spans="1:10" s="8" customFormat="1" ht="15.75" thickBot="1">
      <c r="A13" s="24"/>
      <c r="B13" s="1"/>
      <c r="C13" s="1"/>
      <c r="D13" s="1"/>
      <c r="E13" s="81"/>
      <c r="F13" s="66"/>
      <c r="G13" s="67"/>
      <c r="H13" s="67"/>
      <c r="I13" s="44"/>
      <c r="J13" s="81"/>
    </row>
    <row r="14" spans="1:10" s="8" customFormat="1" ht="15.75" thickBot="1">
      <c r="A14" s="151"/>
      <c r="B14" s="129"/>
      <c r="C14" s="129"/>
      <c r="D14" s="129"/>
      <c r="E14" s="152">
        <f>SUM(E9:E13)</f>
        <v>10000000</v>
      </c>
      <c r="F14" s="82"/>
      <c r="G14" s="83"/>
      <c r="H14" s="83"/>
      <c r="I14" s="129"/>
      <c r="J14" s="152">
        <f>SUM(J9:J13)</f>
        <v>10000000</v>
      </c>
    </row>
    <row r="15" spans="1:10" ht="15">
      <c r="A15" s="64"/>
      <c r="B15" s="65"/>
      <c r="C15" s="65"/>
      <c r="D15" s="78"/>
      <c r="E15" s="135"/>
      <c r="F15" s="64"/>
      <c r="G15" s="65"/>
      <c r="H15" s="65"/>
      <c r="I15" s="79"/>
      <c r="J15" s="80"/>
    </row>
    <row r="16" spans="1:10" s="8" customFormat="1" ht="15">
      <c r="A16" s="143">
        <v>2</v>
      </c>
      <c r="B16" s="144">
        <v>10</v>
      </c>
      <c r="C16" s="144"/>
      <c r="D16" s="147" t="s">
        <v>139</v>
      </c>
      <c r="E16" s="148">
        <v>8992347.6</v>
      </c>
      <c r="F16" s="145">
        <v>2</v>
      </c>
      <c r="G16" s="146">
        <v>10</v>
      </c>
      <c r="H16" s="146"/>
      <c r="I16" s="147" t="s">
        <v>128</v>
      </c>
      <c r="J16" s="148">
        <v>10992347.6</v>
      </c>
    </row>
    <row r="17" spans="1:10" s="8" customFormat="1" ht="15">
      <c r="A17" s="143">
        <v>2</v>
      </c>
      <c r="B17" s="144">
        <v>10</v>
      </c>
      <c r="C17" s="144"/>
      <c r="D17" s="147" t="s">
        <v>136</v>
      </c>
      <c r="E17" s="148">
        <v>2000000</v>
      </c>
      <c r="F17" s="145"/>
      <c r="G17" s="146"/>
      <c r="H17" s="146"/>
      <c r="I17" s="147"/>
      <c r="J17" s="148"/>
    </row>
    <row r="18" spans="1:10" s="8" customFormat="1" ht="15">
      <c r="A18" s="143"/>
      <c r="B18" s="144"/>
      <c r="C18" s="144"/>
      <c r="D18" s="147"/>
      <c r="E18" s="148"/>
      <c r="F18" s="145"/>
      <c r="G18" s="146"/>
      <c r="H18" s="146"/>
      <c r="I18" s="147"/>
      <c r="J18" s="148"/>
    </row>
    <row r="19" spans="1:10" s="8" customFormat="1" ht="15">
      <c r="A19" s="143"/>
      <c r="B19" s="144"/>
      <c r="C19" s="144"/>
      <c r="D19" s="147"/>
      <c r="E19" s="148"/>
      <c r="F19" s="145"/>
      <c r="G19" s="146"/>
      <c r="H19" s="146"/>
      <c r="I19" s="147"/>
      <c r="J19" s="148"/>
    </row>
    <row r="20" spans="1:10" s="8" customFormat="1" ht="15.75" thickBot="1">
      <c r="A20" s="24"/>
      <c r="B20" s="1"/>
      <c r="C20" s="1"/>
      <c r="D20" s="1"/>
      <c r="E20" s="81"/>
      <c r="F20" s="66"/>
      <c r="G20" s="67"/>
      <c r="H20" s="67"/>
      <c r="I20" s="44"/>
      <c r="J20" s="81"/>
    </row>
    <row r="21" spans="1:10" s="8" customFormat="1" ht="15.75" thickBot="1">
      <c r="A21" s="151"/>
      <c r="B21" s="129"/>
      <c r="C21" s="129"/>
      <c r="D21" s="129"/>
      <c r="E21" s="152">
        <f>SUM(E16:E20)</f>
        <v>10992347.6</v>
      </c>
      <c r="F21" s="82"/>
      <c r="G21" s="83"/>
      <c r="H21" s="83"/>
      <c r="I21" s="129"/>
      <c r="J21" s="152">
        <f>SUM(J16:J20)</f>
        <v>10992347.6</v>
      </c>
    </row>
    <row r="22" spans="1:10" s="8" customFormat="1" ht="15">
      <c r="A22" s="143"/>
      <c r="B22" s="144"/>
      <c r="C22" s="144"/>
      <c r="D22" s="147"/>
      <c r="E22" s="148"/>
      <c r="F22" s="145"/>
      <c r="G22" s="146"/>
      <c r="H22" s="146"/>
      <c r="I22" s="147"/>
      <c r="J22" s="148"/>
    </row>
    <row r="23" spans="1:10" s="8" customFormat="1" ht="15">
      <c r="A23" s="143">
        <v>3</v>
      </c>
      <c r="B23" s="144">
        <v>7</v>
      </c>
      <c r="C23" s="144">
        <v>7</v>
      </c>
      <c r="D23" s="147" t="str">
        <f>+Hoja1!B78</f>
        <v>ADI DEL COYOL DE ALAJUELA</v>
      </c>
      <c r="E23" s="148">
        <v>14000000</v>
      </c>
      <c r="F23" s="145">
        <v>3</v>
      </c>
      <c r="G23" s="146">
        <v>7</v>
      </c>
      <c r="H23" s="146">
        <v>7</v>
      </c>
      <c r="I23" s="147" t="str">
        <f>+Hoja1!B80</f>
        <v>ADI DEL PACTO DEL JOCOTE</v>
      </c>
      <c r="J23" s="148">
        <v>14000000</v>
      </c>
    </row>
    <row r="24" spans="1:10" s="8" customFormat="1" ht="25.5">
      <c r="A24" s="143">
        <v>3</v>
      </c>
      <c r="B24" s="144">
        <v>7</v>
      </c>
      <c r="C24" s="144">
        <v>7</v>
      </c>
      <c r="D24" s="147" t="str">
        <f>+Hoja1!B79</f>
        <v>ASOCIACION DE VECINOS Y PROPIETARIOS DE LA URB.SIERRA MORENA</v>
      </c>
      <c r="E24" s="148">
        <v>5000000</v>
      </c>
      <c r="F24" s="145">
        <v>3</v>
      </c>
      <c r="G24" s="146">
        <v>7</v>
      </c>
      <c r="H24" s="146">
        <v>7</v>
      </c>
      <c r="I24" s="147" t="str">
        <f>+Hoja1!B78</f>
        <v>ADI DEL COYOL DE ALAJUELA</v>
      </c>
      <c r="J24" s="148">
        <v>8000000</v>
      </c>
    </row>
    <row r="25" spans="1:10" s="8" customFormat="1" ht="15">
      <c r="A25" s="143">
        <v>3</v>
      </c>
      <c r="B25" s="144">
        <v>7</v>
      </c>
      <c r="C25" s="144">
        <v>7</v>
      </c>
      <c r="D25" s="147" t="str">
        <f>+Hoja1!B76</f>
        <v>ADI DEL BARRIO SAN JOSE DE ALAJUELA</v>
      </c>
      <c r="E25" s="148">
        <v>3000000</v>
      </c>
      <c r="F25" s="145"/>
      <c r="G25" s="146"/>
      <c r="H25" s="146"/>
      <c r="I25" s="147"/>
      <c r="J25" s="148"/>
    </row>
    <row r="26" spans="1:10" s="8" customFormat="1" ht="15">
      <c r="A26" s="143">
        <v>1</v>
      </c>
      <c r="B26" s="144">
        <v>1</v>
      </c>
      <c r="C26" s="144"/>
      <c r="D26" s="147" t="s">
        <v>148</v>
      </c>
      <c r="E26" s="148">
        <v>3000000</v>
      </c>
      <c r="F26" s="145">
        <v>3</v>
      </c>
      <c r="G26" s="146">
        <v>7</v>
      </c>
      <c r="H26" s="146">
        <v>7</v>
      </c>
      <c r="I26" s="147" t="str">
        <f>+Hoja1!B77</f>
        <v>ADI DE DESAMPARADOS DE ALAJUELA</v>
      </c>
      <c r="J26" s="148">
        <v>3000000</v>
      </c>
    </row>
    <row r="27" spans="1:10" s="8" customFormat="1" ht="15">
      <c r="A27" s="143"/>
      <c r="B27" s="144"/>
      <c r="C27" s="144"/>
      <c r="D27" s="147"/>
      <c r="E27" s="148"/>
      <c r="F27" s="145"/>
      <c r="G27" s="146"/>
      <c r="H27" s="146"/>
      <c r="I27" s="147"/>
      <c r="J27" s="148"/>
    </row>
    <row r="28" spans="1:10" s="8" customFormat="1" ht="15.75" thickBot="1">
      <c r="A28" s="24"/>
      <c r="B28" s="1"/>
      <c r="C28" s="1"/>
      <c r="D28" s="1"/>
      <c r="E28" s="81"/>
      <c r="F28" s="66"/>
      <c r="G28" s="67"/>
      <c r="H28" s="67"/>
      <c r="I28" s="44"/>
      <c r="J28" s="81"/>
    </row>
    <row r="29" spans="1:10" s="8" customFormat="1" ht="15.75" thickBot="1">
      <c r="A29" s="151"/>
      <c r="B29" s="129"/>
      <c r="C29" s="129"/>
      <c r="D29" s="129"/>
      <c r="E29" s="152">
        <f>SUM(E23:E28)</f>
        <v>25000000</v>
      </c>
      <c r="F29" s="82"/>
      <c r="G29" s="83"/>
      <c r="H29" s="83"/>
      <c r="I29" s="129"/>
      <c r="J29" s="152">
        <f>SUM(J23:J28)</f>
        <v>25000000</v>
      </c>
    </row>
    <row r="30" spans="1:10" s="1" customFormat="1" ht="15.75" thickBot="1">
      <c r="A30" s="86"/>
      <c r="B30" s="87"/>
      <c r="C30" s="87"/>
      <c r="D30" s="119"/>
      <c r="E30" s="93"/>
      <c r="F30" s="137"/>
      <c r="G30" s="118"/>
      <c r="H30" s="118"/>
      <c r="I30" s="118"/>
      <c r="J30" s="120"/>
    </row>
    <row r="31" spans="1:10" ht="15.75" thickBot="1">
      <c r="A31" s="188" t="s">
        <v>98</v>
      </c>
      <c r="B31" s="83"/>
      <c r="C31" s="83"/>
      <c r="D31" s="84"/>
      <c r="E31" s="60">
        <f>+E29+E21+E14</f>
        <v>45992347.6</v>
      </c>
      <c r="F31" s="82"/>
      <c r="G31" s="83"/>
      <c r="H31" s="83"/>
      <c r="I31" s="155">
        <f>+E31-J31</f>
        <v>0</v>
      </c>
      <c r="J31" s="85">
        <f>+J29+J21+J14</f>
        <v>45992347.6</v>
      </c>
    </row>
    <row r="32" spans="1:10" ht="15">
      <c r="A32" s="132"/>
      <c r="B32" s="132"/>
      <c r="C32" s="132"/>
      <c r="D32" s="149"/>
      <c r="E32" s="150"/>
      <c r="F32" s="65"/>
      <c r="G32" s="65"/>
      <c r="H32" s="65"/>
      <c r="I32" s="149"/>
      <c r="J32" s="150"/>
    </row>
    <row r="33" spans="1:4" ht="14.25">
      <c r="A33" s="59" t="s">
        <v>100</v>
      </c>
      <c r="B33" s="2"/>
      <c r="C33" s="2"/>
      <c r="D33" s="89"/>
    </row>
    <row r="34" ht="12.75">
      <c r="I34" s="94"/>
    </row>
  </sheetData>
  <sheetProtection/>
  <mergeCells count="5">
    <mergeCell ref="A5:J5"/>
    <mergeCell ref="A1:J1"/>
    <mergeCell ref="A2:J2"/>
    <mergeCell ref="A3:J3"/>
    <mergeCell ref="A4:J4"/>
  </mergeCells>
  <printOptions/>
  <pageMargins left="0.75" right="0.75" top="1" bottom="1" header="0" footer="0"/>
  <pageSetup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</dc:creator>
  <cp:keywords/>
  <dc:description/>
  <cp:lastModifiedBy>ana.alvarado</cp:lastModifiedBy>
  <cp:lastPrinted>2015-12-17T21:56:49Z</cp:lastPrinted>
  <dcterms:created xsi:type="dcterms:W3CDTF">2001-03-09T16:54:25Z</dcterms:created>
  <dcterms:modified xsi:type="dcterms:W3CDTF">2017-06-12T22:08:56Z</dcterms:modified>
  <cp:category/>
  <cp:version/>
  <cp:contentType/>
  <cp:contentStatus/>
</cp:coreProperties>
</file>