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075" activeTab="3"/>
  </bookViews>
  <sheets>
    <sheet name="Clasific. Económica de Ingresos" sheetId="11" r:id="rId1"/>
    <sheet name="Detalle General de Egresos" sheetId="4" r:id="rId2"/>
    <sheet name="general" sheetId="13" r:id="rId3"/>
    <sheet name="Origen y Aplicación (2)" sheetId="1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Print_Area" localSheetId="0">'Clasific. Económica de Ingresos'!$A$1:$E$195</definedName>
    <definedName name="_xlnm.Print_Area" localSheetId="1">'Detalle General de Egresos'!$A$1:$G$26</definedName>
    <definedName name="_xlnm.Print_Area" localSheetId="2">general!$A$1:$J$228</definedName>
    <definedName name="_xlnm.Print_Area" localSheetId="3">'Origen y Aplicación (2)'!$A$1:$I$556</definedName>
    <definedName name="MEJORAS_CANCHA_DEPORTES_LA_PRADERA_LA_GUACIMA" localSheetId="0">'[1]Egresos Programa III General'!$B$21</definedName>
    <definedName name="MEJORAS_CANCHA_DEPORTES_LA_PRADERA_LA_GUACIMA" localSheetId="1">'[2]Egresos Programa III General'!$B$21</definedName>
    <definedName name="MEJORAS_CANCHA_DEPORTES_LA_PRADERA_LA_GUACIMA" localSheetId="3">'[1]Egresos Programa III General'!$B$21</definedName>
    <definedName name="MEJORAS_CANCHA_DEPORTES_LA_PRADERA_LA_GUACIMA">'[1]Egresos Programa III General'!$B$21</definedName>
    <definedName name="_xlnm.Print_Titles" localSheetId="0">'Clasific. Económica de Ingresos'!$1:$7</definedName>
    <definedName name="_xlnm.Print_Titles" localSheetId="2">general!$A$1:$IV$7</definedName>
    <definedName name="_xlnm.Print_Titles" localSheetId="3">'Origen y Aplicación (2)'!$1:$7</definedName>
    <definedName name="Z_BC930EA0_BB45_11D6_934F_00E07D8B5739_.wvu.Cols" localSheetId="3" hidden="1">'Origen y Aplicación (2)'!#REF!</definedName>
    <definedName name="Z_BC930EA0_BB45_11D6_934F_00E07D8B5739_.wvu.Rows" localSheetId="1" hidden="1">'Detalle General de Egresos'!#REF!,'Detalle General de Egresos'!#REF!,'Detalle General de Egresos'!#REF!,'Detalle General de Egresos'!#REF!,'Detalle General de Egresos'!#REF!</definedName>
    <definedName name="Z_BC930EA0_BB45_11D6_934F_00E07D8B5739_.wvu.Rows" localSheetId="3" hidden="1">'Origen y Aplicación (2)'!#REF!</definedName>
  </definedNames>
  <calcPr calcId="125725"/>
</workbook>
</file>

<file path=xl/calcChain.xml><?xml version="1.0" encoding="utf-8"?>
<calcChain xmlns="http://schemas.openxmlformats.org/spreadsheetml/2006/main">
  <c r="F12" i="13"/>
  <c r="F11" s="1"/>
  <c r="G12"/>
  <c r="H12"/>
  <c r="J12" s="1"/>
  <c r="I12"/>
  <c r="I11" s="1"/>
  <c r="F13"/>
  <c r="G13"/>
  <c r="G11" s="1"/>
  <c r="H13"/>
  <c r="I13"/>
  <c r="J13"/>
  <c r="F14"/>
  <c r="G14"/>
  <c r="H14"/>
  <c r="I14"/>
  <c r="J14" s="1"/>
  <c r="F15"/>
  <c r="G15"/>
  <c r="J15" s="1"/>
  <c r="H15"/>
  <c r="I15"/>
  <c r="F17"/>
  <c r="G17"/>
  <c r="G16" s="1"/>
  <c r="H17"/>
  <c r="I17"/>
  <c r="J17" s="1"/>
  <c r="F18"/>
  <c r="G18"/>
  <c r="J18" s="1"/>
  <c r="K19" s="1"/>
  <c r="H18"/>
  <c r="H16" s="1"/>
  <c r="I18"/>
  <c r="F19"/>
  <c r="F16" s="1"/>
  <c r="G19"/>
  <c r="H19"/>
  <c r="I19"/>
  <c r="J19" s="1"/>
  <c r="F20"/>
  <c r="G20"/>
  <c r="J20" s="1"/>
  <c r="H20"/>
  <c r="I20"/>
  <c r="F22"/>
  <c r="G22"/>
  <c r="H22"/>
  <c r="I22"/>
  <c r="J22" s="1"/>
  <c r="L22"/>
  <c r="F23"/>
  <c r="F21" s="1"/>
  <c r="G23"/>
  <c r="G21" s="1"/>
  <c r="H23"/>
  <c r="H21" s="1"/>
  <c r="I23"/>
  <c r="J23"/>
  <c r="F24"/>
  <c r="G24"/>
  <c r="H24"/>
  <c r="I24"/>
  <c r="J24" s="1"/>
  <c r="F25"/>
  <c r="G25"/>
  <c r="H25"/>
  <c r="J25" s="1"/>
  <c r="I25"/>
  <c r="F26"/>
  <c r="K26" s="1"/>
  <c r="G26"/>
  <c r="H26"/>
  <c r="I26"/>
  <c r="J26"/>
  <c r="H27"/>
  <c r="I27"/>
  <c r="F28"/>
  <c r="G28"/>
  <c r="G27" s="1"/>
  <c r="H28"/>
  <c r="I28"/>
  <c r="F29"/>
  <c r="F27" s="1"/>
  <c r="J27" s="1"/>
  <c r="G29"/>
  <c r="H29"/>
  <c r="I29"/>
  <c r="J29"/>
  <c r="F31"/>
  <c r="G31"/>
  <c r="H31"/>
  <c r="J31" s="1"/>
  <c r="I31"/>
  <c r="F32"/>
  <c r="G32"/>
  <c r="G30" s="1"/>
  <c r="H32"/>
  <c r="I32"/>
  <c r="F33"/>
  <c r="F30" s="1"/>
  <c r="G33"/>
  <c r="H33"/>
  <c r="I33"/>
  <c r="J33"/>
  <c r="F34"/>
  <c r="G34"/>
  <c r="H34"/>
  <c r="I34"/>
  <c r="J34" s="1"/>
  <c r="F35"/>
  <c r="G35"/>
  <c r="H35"/>
  <c r="J35" s="1"/>
  <c r="I35"/>
  <c r="J36"/>
  <c r="G37"/>
  <c r="F38"/>
  <c r="F37" s="1"/>
  <c r="G38"/>
  <c r="H38"/>
  <c r="I38"/>
  <c r="J38" s="1"/>
  <c r="F39"/>
  <c r="G39"/>
  <c r="H39"/>
  <c r="H37" s="1"/>
  <c r="I39"/>
  <c r="G40"/>
  <c r="H40"/>
  <c r="J40" s="1"/>
  <c r="I40"/>
  <c r="F43"/>
  <c r="F42" s="1"/>
  <c r="G43"/>
  <c r="H43"/>
  <c r="I43"/>
  <c r="I42" s="1"/>
  <c r="J43"/>
  <c r="F44"/>
  <c r="G44"/>
  <c r="H44"/>
  <c r="H42" s="1"/>
  <c r="I44"/>
  <c r="F45"/>
  <c r="G45"/>
  <c r="G42" s="1"/>
  <c r="H45"/>
  <c r="I45"/>
  <c r="F46"/>
  <c r="G46"/>
  <c r="H46"/>
  <c r="I46"/>
  <c r="J46"/>
  <c r="F47"/>
  <c r="G47"/>
  <c r="J47" s="1"/>
  <c r="H47"/>
  <c r="I47"/>
  <c r="F49"/>
  <c r="G49"/>
  <c r="H49"/>
  <c r="H48" s="1"/>
  <c r="I49"/>
  <c r="I48" s="1"/>
  <c r="F50"/>
  <c r="G50"/>
  <c r="G48" s="1"/>
  <c r="H50"/>
  <c r="I50"/>
  <c r="F51"/>
  <c r="F48" s="1"/>
  <c r="G51"/>
  <c r="H51"/>
  <c r="I51"/>
  <c r="J51"/>
  <c r="F52"/>
  <c r="G52"/>
  <c r="H52"/>
  <c r="J52" s="1"/>
  <c r="L53" s="1"/>
  <c r="I52"/>
  <c r="F53"/>
  <c r="G53"/>
  <c r="J53" s="1"/>
  <c r="H53"/>
  <c r="I53"/>
  <c r="F55"/>
  <c r="G55"/>
  <c r="H55"/>
  <c r="J55" s="1"/>
  <c r="I55"/>
  <c r="I54" s="1"/>
  <c r="F56"/>
  <c r="G56"/>
  <c r="G54" s="1"/>
  <c r="H56"/>
  <c r="I56"/>
  <c r="F57"/>
  <c r="F54" s="1"/>
  <c r="G57"/>
  <c r="H57"/>
  <c r="I57"/>
  <c r="J57"/>
  <c r="F58"/>
  <c r="G58"/>
  <c r="H58"/>
  <c r="J58" s="1"/>
  <c r="I58"/>
  <c r="F59"/>
  <c r="G59"/>
  <c r="J59" s="1"/>
  <c r="H59"/>
  <c r="I59"/>
  <c r="F60"/>
  <c r="G60"/>
  <c r="H60"/>
  <c r="I60"/>
  <c r="J60"/>
  <c r="F61"/>
  <c r="G61"/>
  <c r="H61"/>
  <c r="I61"/>
  <c r="J61" s="1"/>
  <c r="F63"/>
  <c r="F62" s="1"/>
  <c r="G63"/>
  <c r="G62" s="1"/>
  <c r="H63"/>
  <c r="I63"/>
  <c r="J63"/>
  <c r="F64"/>
  <c r="G64"/>
  <c r="H64"/>
  <c r="I64"/>
  <c r="I62" s="1"/>
  <c r="F65"/>
  <c r="G65"/>
  <c r="H65"/>
  <c r="J65" s="1"/>
  <c r="I65"/>
  <c r="F66"/>
  <c r="G66"/>
  <c r="J66" s="1"/>
  <c r="H66"/>
  <c r="I66"/>
  <c r="F67"/>
  <c r="G67"/>
  <c r="H67"/>
  <c r="I67"/>
  <c r="J67"/>
  <c r="F68"/>
  <c r="G68"/>
  <c r="H68"/>
  <c r="I68"/>
  <c r="J68" s="1"/>
  <c r="F69"/>
  <c r="G69"/>
  <c r="J69" s="1"/>
  <c r="H69"/>
  <c r="I69"/>
  <c r="F71"/>
  <c r="F70" s="1"/>
  <c r="G71"/>
  <c r="H71"/>
  <c r="I71"/>
  <c r="I70" s="1"/>
  <c r="J71"/>
  <c r="F72"/>
  <c r="G72"/>
  <c r="H72"/>
  <c r="H70" s="1"/>
  <c r="I72"/>
  <c r="F73"/>
  <c r="G73"/>
  <c r="G70" s="1"/>
  <c r="H73"/>
  <c r="I73"/>
  <c r="F74"/>
  <c r="G74"/>
  <c r="H74"/>
  <c r="I74"/>
  <c r="J74"/>
  <c r="F75"/>
  <c r="G75"/>
  <c r="F76"/>
  <c r="G76"/>
  <c r="H76"/>
  <c r="J76" s="1"/>
  <c r="I76"/>
  <c r="I75" s="1"/>
  <c r="F78"/>
  <c r="F77" s="1"/>
  <c r="G78"/>
  <c r="G77" s="1"/>
  <c r="H78"/>
  <c r="I78"/>
  <c r="J78"/>
  <c r="F79"/>
  <c r="G79"/>
  <c r="H79"/>
  <c r="I79"/>
  <c r="I77" s="1"/>
  <c r="J79"/>
  <c r="F80"/>
  <c r="G80"/>
  <c r="H80"/>
  <c r="J80" s="1"/>
  <c r="I80"/>
  <c r="F82"/>
  <c r="F81" s="1"/>
  <c r="G82"/>
  <c r="G81" s="1"/>
  <c r="H82"/>
  <c r="I82"/>
  <c r="J82"/>
  <c r="F83"/>
  <c r="G83"/>
  <c r="H83"/>
  <c r="I83"/>
  <c r="I81" s="1"/>
  <c r="J83"/>
  <c r="F84"/>
  <c r="G84"/>
  <c r="H84"/>
  <c r="J84" s="1"/>
  <c r="I84"/>
  <c r="F85"/>
  <c r="G85"/>
  <c r="J85" s="1"/>
  <c r="H85"/>
  <c r="I85"/>
  <c r="F86"/>
  <c r="G86"/>
  <c r="H86"/>
  <c r="I86"/>
  <c r="J86"/>
  <c r="F87"/>
  <c r="G87"/>
  <c r="H87"/>
  <c r="I87"/>
  <c r="J87"/>
  <c r="F88"/>
  <c r="G88"/>
  <c r="H88"/>
  <c r="J88" s="1"/>
  <c r="I88"/>
  <c r="K88"/>
  <c r="F89"/>
  <c r="G89"/>
  <c r="H89"/>
  <c r="I89"/>
  <c r="J89"/>
  <c r="F90"/>
  <c r="G90"/>
  <c r="H90"/>
  <c r="I90"/>
  <c r="J90"/>
  <c r="F91"/>
  <c r="I91"/>
  <c r="F92"/>
  <c r="G92"/>
  <c r="G91" s="1"/>
  <c r="H92"/>
  <c r="H91" s="1"/>
  <c r="I92"/>
  <c r="F94"/>
  <c r="F93" s="1"/>
  <c r="G94"/>
  <c r="H94"/>
  <c r="I94"/>
  <c r="I93" s="1"/>
  <c r="J94"/>
  <c r="F95"/>
  <c r="G95"/>
  <c r="H95"/>
  <c r="H93" s="1"/>
  <c r="I95"/>
  <c r="F96"/>
  <c r="G96"/>
  <c r="G93" s="1"/>
  <c r="H96"/>
  <c r="I96"/>
  <c r="J96"/>
  <c r="G97"/>
  <c r="H97"/>
  <c r="I97"/>
  <c r="J97"/>
  <c r="F100"/>
  <c r="F99" s="1"/>
  <c r="G100"/>
  <c r="G99" s="1"/>
  <c r="H100"/>
  <c r="I100"/>
  <c r="J100"/>
  <c r="F101"/>
  <c r="G101"/>
  <c r="H101"/>
  <c r="I101"/>
  <c r="I99" s="1"/>
  <c r="F102"/>
  <c r="G102"/>
  <c r="H102"/>
  <c r="J102" s="1"/>
  <c r="I102"/>
  <c r="F103"/>
  <c r="G103"/>
  <c r="H103"/>
  <c r="I103"/>
  <c r="J103"/>
  <c r="F104"/>
  <c r="F105"/>
  <c r="G105"/>
  <c r="H105"/>
  <c r="J105" s="1"/>
  <c r="I105"/>
  <c r="I104" s="1"/>
  <c r="F106"/>
  <c r="G106"/>
  <c r="G104" s="1"/>
  <c r="H106"/>
  <c r="I106"/>
  <c r="F108"/>
  <c r="F107" s="1"/>
  <c r="G108"/>
  <c r="H108"/>
  <c r="I108"/>
  <c r="I107" s="1"/>
  <c r="J108"/>
  <c r="F109"/>
  <c r="G109"/>
  <c r="G107" s="1"/>
  <c r="H109"/>
  <c r="H107" s="1"/>
  <c r="I109"/>
  <c r="F110"/>
  <c r="G110"/>
  <c r="H110"/>
  <c r="I110"/>
  <c r="J110"/>
  <c r="F111"/>
  <c r="G111"/>
  <c r="H111"/>
  <c r="I111"/>
  <c r="J111"/>
  <c r="F112"/>
  <c r="G112"/>
  <c r="H112"/>
  <c r="J112" s="1"/>
  <c r="I112"/>
  <c r="F113"/>
  <c r="G113"/>
  <c r="J113" s="1"/>
  <c r="H113"/>
  <c r="I113"/>
  <c r="F114"/>
  <c r="G114"/>
  <c r="H114"/>
  <c r="I114"/>
  <c r="J114"/>
  <c r="F116"/>
  <c r="G116"/>
  <c r="H116"/>
  <c r="J116" s="1"/>
  <c r="K116" s="1"/>
  <c r="I116"/>
  <c r="I115" s="1"/>
  <c r="F117"/>
  <c r="F115" s="1"/>
  <c r="G117"/>
  <c r="G115" s="1"/>
  <c r="H117"/>
  <c r="I117"/>
  <c r="J117"/>
  <c r="F119"/>
  <c r="G119"/>
  <c r="H119"/>
  <c r="J119" s="1"/>
  <c r="I119"/>
  <c r="I118" s="1"/>
  <c r="F120"/>
  <c r="G120"/>
  <c r="G118" s="1"/>
  <c r="H120"/>
  <c r="I120"/>
  <c r="F121"/>
  <c r="F118" s="1"/>
  <c r="G121"/>
  <c r="H121"/>
  <c r="I121"/>
  <c r="J121"/>
  <c r="F122"/>
  <c r="G122"/>
  <c r="H122"/>
  <c r="I122"/>
  <c r="J122" s="1"/>
  <c r="F123"/>
  <c r="G123"/>
  <c r="H123"/>
  <c r="J123" s="1"/>
  <c r="I123"/>
  <c r="F124"/>
  <c r="G124"/>
  <c r="H124"/>
  <c r="I124"/>
  <c r="J124"/>
  <c r="F125"/>
  <c r="G125"/>
  <c r="H125"/>
  <c r="I125"/>
  <c r="J125" s="1"/>
  <c r="F126"/>
  <c r="G126"/>
  <c r="H126"/>
  <c r="J126" s="1"/>
  <c r="I126"/>
  <c r="J127"/>
  <c r="F129"/>
  <c r="F128" s="1"/>
  <c r="F130"/>
  <c r="G130"/>
  <c r="H130"/>
  <c r="J130" s="1"/>
  <c r="I130"/>
  <c r="I129" s="1"/>
  <c r="I128" s="1"/>
  <c r="F131"/>
  <c r="G131"/>
  <c r="G129" s="1"/>
  <c r="H131"/>
  <c r="I131"/>
  <c r="J132"/>
  <c r="F135"/>
  <c r="G135"/>
  <c r="G134" s="1"/>
  <c r="H135"/>
  <c r="H134" s="1"/>
  <c r="I135"/>
  <c r="F136"/>
  <c r="F134" s="1"/>
  <c r="G136"/>
  <c r="H136"/>
  <c r="I136"/>
  <c r="J136"/>
  <c r="F137"/>
  <c r="G137"/>
  <c r="H137"/>
  <c r="J137" s="1"/>
  <c r="I137"/>
  <c r="I134" s="1"/>
  <c r="F138"/>
  <c r="G138"/>
  <c r="J138" s="1"/>
  <c r="H138"/>
  <c r="I138"/>
  <c r="F139"/>
  <c r="G139"/>
  <c r="H139"/>
  <c r="I139"/>
  <c r="J139"/>
  <c r="F140"/>
  <c r="G140"/>
  <c r="H140"/>
  <c r="I140"/>
  <c r="J140" s="1"/>
  <c r="F141"/>
  <c r="G141"/>
  <c r="H141"/>
  <c r="J141" s="1"/>
  <c r="I141"/>
  <c r="F142"/>
  <c r="G142"/>
  <c r="J142" s="1"/>
  <c r="H142"/>
  <c r="I142"/>
  <c r="F144"/>
  <c r="F143" s="1"/>
  <c r="G144"/>
  <c r="H144"/>
  <c r="I144"/>
  <c r="J144" s="1"/>
  <c r="F145"/>
  <c r="G145"/>
  <c r="H145"/>
  <c r="H143" s="1"/>
  <c r="I145"/>
  <c r="F146"/>
  <c r="G146"/>
  <c r="G143" s="1"/>
  <c r="H146"/>
  <c r="I146"/>
  <c r="F147"/>
  <c r="G147"/>
  <c r="H147"/>
  <c r="I147"/>
  <c r="J147"/>
  <c r="F148"/>
  <c r="G148"/>
  <c r="H148"/>
  <c r="I148"/>
  <c r="J148" s="1"/>
  <c r="F150"/>
  <c r="G150"/>
  <c r="G149" s="1"/>
  <c r="H150"/>
  <c r="H149" s="1"/>
  <c r="I150"/>
  <c r="F151"/>
  <c r="F149" s="1"/>
  <c r="G151"/>
  <c r="H151"/>
  <c r="I151"/>
  <c r="J151"/>
  <c r="F152"/>
  <c r="G152"/>
  <c r="H152"/>
  <c r="I152"/>
  <c r="I149" s="1"/>
  <c r="J152"/>
  <c r="I153"/>
  <c r="F154"/>
  <c r="G154"/>
  <c r="G153" s="1"/>
  <c r="H154"/>
  <c r="H153" s="1"/>
  <c r="I154"/>
  <c r="F155"/>
  <c r="F153" s="1"/>
  <c r="G155"/>
  <c r="H155"/>
  <c r="I155"/>
  <c r="J155"/>
  <c r="J156"/>
  <c r="F159"/>
  <c r="F158" s="1"/>
  <c r="G159"/>
  <c r="G158" s="1"/>
  <c r="H159"/>
  <c r="I159"/>
  <c r="J159"/>
  <c r="F160"/>
  <c r="G160"/>
  <c r="H160"/>
  <c r="I160"/>
  <c r="I158" s="1"/>
  <c r="I157" s="1"/>
  <c r="J160"/>
  <c r="F161"/>
  <c r="G161"/>
  <c r="H161"/>
  <c r="J161" s="1"/>
  <c r="K162" s="1"/>
  <c r="I161"/>
  <c r="F162"/>
  <c r="G162"/>
  <c r="J162" s="1"/>
  <c r="H162"/>
  <c r="I162"/>
  <c r="F163"/>
  <c r="G163"/>
  <c r="H163"/>
  <c r="I163"/>
  <c r="J163"/>
  <c r="F164"/>
  <c r="G164"/>
  <c r="H164"/>
  <c r="J164" s="1"/>
  <c r="I164"/>
  <c r="F165"/>
  <c r="G165"/>
  <c r="J165" s="1"/>
  <c r="H165"/>
  <c r="I165"/>
  <c r="F167"/>
  <c r="F166" s="1"/>
  <c r="G167"/>
  <c r="H167"/>
  <c r="I167"/>
  <c r="I166" s="1"/>
  <c r="J167"/>
  <c r="F168"/>
  <c r="G168"/>
  <c r="H168"/>
  <c r="H166" s="1"/>
  <c r="I168"/>
  <c r="F169"/>
  <c r="G169"/>
  <c r="G166" s="1"/>
  <c r="H169"/>
  <c r="I169"/>
  <c r="F171"/>
  <c r="F170" s="1"/>
  <c r="J170" s="1"/>
  <c r="G171"/>
  <c r="H171"/>
  <c r="I171"/>
  <c r="I170" s="1"/>
  <c r="J171"/>
  <c r="F172"/>
  <c r="G172"/>
  <c r="H172"/>
  <c r="H170" s="1"/>
  <c r="I172"/>
  <c r="J172" s="1"/>
  <c r="F173"/>
  <c r="G173"/>
  <c r="G170" s="1"/>
  <c r="H173"/>
  <c r="I173"/>
  <c r="F174"/>
  <c r="G174"/>
  <c r="J174" s="1"/>
  <c r="H174"/>
  <c r="I174"/>
  <c r="F175"/>
  <c r="G175"/>
  <c r="H175"/>
  <c r="I175"/>
  <c r="J175"/>
  <c r="K175"/>
  <c r="F176"/>
  <c r="G176"/>
  <c r="J176" s="1"/>
  <c r="H176"/>
  <c r="I176"/>
  <c r="F178"/>
  <c r="F177" s="1"/>
  <c r="G178"/>
  <c r="G177" s="1"/>
  <c r="H178"/>
  <c r="I178"/>
  <c r="I177" s="1"/>
  <c r="J178"/>
  <c r="F179"/>
  <c r="G179"/>
  <c r="H179"/>
  <c r="H177" s="1"/>
  <c r="I179"/>
  <c r="J179" s="1"/>
  <c r="F180"/>
  <c r="G180"/>
  <c r="J180" s="1"/>
  <c r="H180"/>
  <c r="I180"/>
  <c r="F181"/>
  <c r="G181"/>
  <c r="H181"/>
  <c r="I181"/>
  <c r="J181"/>
  <c r="G182"/>
  <c r="I182"/>
  <c r="F183"/>
  <c r="F182" s="1"/>
  <c r="G183"/>
  <c r="H183"/>
  <c r="H182" s="1"/>
  <c r="I183"/>
  <c r="J183"/>
  <c r="I184"/>
  <c r="F185"/>
  <c r="F184" s="1"/>
  <c r="J184" s="1"/>
  <c r="G185"/>
  <c r="G184" s="1"/>
  <c r="H185"/>
  <c r="H184" s="1"/>
  <c r="I185"/>
  <c r="J185"/>
  <c r="F186"/>
  <c r="G186"/>
  <c r="H186"/>
  <c r="I186"/>
  <c r="J186"/>
  <c r="G187"/>
  <c r="H187"/>
  <c r="I187"/>
  <c r="J187" s="1"/>
  <c r="F190"/>
  <c r="F189" s="1"/>
  <c r="G190"/>
  <c r="G189" s="1"/>
  <c r="H190"/>
  <c r="H189" s="1"/>
  <c r="H188" s="1"/>
  <c r="I190"/>
  <c r="J190"/>
  <c r="F191"/>
  <c r="G191"/>
  <c r="H191"/>
  <c r="I191"/>
  <c r="I189" s="1"/>
  <c r="F192"/>
  <c r="G192"/>
  <c r="H192"/>
  <c r="J192" s="1"/>
  <c r="I192"/>
  <c r="F193"/>
  <c r="G193"/>
  <c r="J193" s="1"/>
  <c r="H193"/>
  <c r="I193"/>
  <c r="F194"/>
  <c r="G194"/>
  <c r="H194"/>
  <c r="I194"/>
  <c r="J194"/>
  <c r="F195"/>
  <c r="G195"/>
  <c r="H195"/>
  <c r="I195"/>
  <c r="J195"/>
  <c r="F196"/>
  <c r="I196"/>
  <c r="F197"/>
  <c r="G197"/>
  <c r="G196" s="1"/>
  <c r="J196" s="1"/>
  <c r="H197"/>
  <c r="H196" s="1"/>
  <c r="I197"/>
  <c r="F199"/>
  <c r="F198" s="1"/>
  <c r="G199"/>
  <c r="H199"/>
  <c r="I199"/>
  <c r="I198" s="1"/>
  <c r="J199"/>
  <c r="F200"/>
  <c r="G200"/>
  <c r="H200"/>
  <c r="H198" s="1"/>
  <c r="I200"/>
  <c r="F201"/>
  <c r="G201"/>
  <c r="G198" s="1"/>
  <c r="H201"/>
  <c r="I201"/>
  <c r="F202"/>
  <c r="G202"/>
  <c r="H202"/>
  <c r="I202"/>
  <c r="J202"/>
  <c r="G203"/>
  <c r="J203" s="1"/>
  <c r="H203"/>
  <c r="I203"/>
  <c r="F205"/>
  <c r="F204" s="1"/>
  <c r="J204" s="1"/>
  <c r="J225" s="1"/>
  <c r="G205"/>
  <c r="H205"/>
  <c r="H204" s="1"/>
  <c r="I205"/>
  <c r="I204" s="1"/>
  <c r="J205"/>
  <c r="F206"/>
  <c r="G206"/>
  <c r="G204" s="1"/>
  <c r="H206"/>
  <c r="I206"/>
  <c r="F207"/>
  <c r="G207"/>
  <c r="J207" s="1"/>
  <c r="H207"/>
  <c r="I207"/>
  <c r="J208"/>
  <c r="J209"/>
  <c r="H211"/>
  <c r="I211"/>
  <c r="F212"/>
  <c r="F211" s="1"/>
  <c r="G212"/>
  <c r="G211" s="1"/>
  <c r="H212"/>
  <c r="I212"/>
  <c r="J212"/>
  <c r="H213"/>
  <c r="J213" s="1"/>
  <c r="I213"/>
  <c r="I214"/>
  <c r="I210" s="1"/>
  <c r="F215"/>
  <c r="F214" s="1"/>
  <c r="J214" s="1"/>
  <c r="G215"/>
  <c r="H215"/>
  <c r="H214" s="1"/>
  <c r="I215"/>
  <c r="J215"/>
  <c r="F216"/>
  <c r="G216"/>
  <c r="G214" s="1"/>
  <c r="H216"/>
  <c r="I216"/>
  <c r="J219"/>
  <c r="J221" s="1"/>
  <c r="J220"/>
  <c r="J231"/>
  <c r="F17" i="4"/>
  <c r="F15"/>
  <c r="F13"/>
  <c r="F11"/>
  <c r="E15"/>
  <c r="D17"/>
  <c r="D15"/>
  <c r="D13"/>
  <c r="D11"/>
  <c r="C158" i="11"/>
  <c r="D154" s="1"/>
  <c r="C152"/>
  <c r="D151" s="1"/>
  <c r="D146"/>
  <c r="D145"/>
  <c r="D128" s="1"/>
  <c r="E141"/>
  <c r="C140"/>
  <c r="E140" s="1"/>
  <c r="E137"/>
  <c r="C136"/>
  <c r="E136" s="1"/>
  <c r="E133"/>
  <c r="E132"/>
  <c r="C132"/>
  <c r="D130"/>
  <c r="E126"/>
  <c r="D125"/>
  <c r="E121"/>
  <c r="E120"/>
  <c r="C120"/>
  <c r="D119"/>
  <c r="D117"/>
  <c r="E113"/>
  <c r="C112"/>
  <c r="E112" s="1"/>
  <c r="C109"/>
  <c r="D107" s="1"/>
  <c r="D105" s="1"/>
  <c r="E103"/>
  <c r="D101"/>
  <c r="C98"/>
  <c r="C96"/>
  <c r="C94"/>
  <c r="D92" s="1"/>
  <c r="C87"/>
  <c r="D85" s="1"/>
  <c r="D83" s="1"/>
  <c r="C80"/>
  <c r="C79" s="1"/>
  <c r="C77"/>
  <c r="C76" s="1"/>
  <c r="C72"/>
  <c r="C59"/>
  <c r="C55"/>
  <c r="C54" s="1"/>
  <c r="D48"/>
  <c r="C39"/>
  <c r="D37" s="1"/>
  <c r="C32"/>
  <c r="C31" s="1"/>
  <c r="C28"/>
  <c r="C24"/>
  <c r="C22" s="1"/>
  <c r="C21" s="1"/>
  <c r="C15"/>
  <c r="D13" s="1"/>
  <c r="D75" l="1"/>
  <c r="D19"/>
  <c r="E19" s="1"/>
  <c r="D52"/>
  <c r="D46" s="1"/>
  <c r="J232" i="13"/>
  <c r="F188"/>
  <c r="J188" s="1"/>
  <c r="J189"/>
  <c r="F9"/>
  <c r="G210"/>
  <c r="I188"/>
  <c r="J153"/>
  <c r="H133"/>
  <c r="K108"/>
  <c r="J107"/>
  <c r="J91"/>
  <c r="J70"/>
  <c r="I41"/>
  <c r="K14"/>
  <c r="F98"/>
  <c r="J42"/>
  <c r="F41"/>
  <c r="H210"/>
  <c r="J198"/>
  <c r="G188"/>
  <c r="J182"/>
  <c r="J177"/>
  <c r="J166"/>
  <c r="J149"/>
  <c r="J118"/>
  <c r="I98"/>
  <c r="K46"/>
  <c r="G9"/>
  <c r="F157"/>
  <c r="J157" s="1"/>
  <c r="J224" s="1"/>
  <c r="J134"/>
  <c r="F133"/>
  <c r="G128"/>
  <c r="J128" s="1"/>
  <c r="J129"/>
  <c r="G98"/>
  <c r="L95"/>
  <c r="L61"/>
  <c r="J211"/>
  <c r="F210"/>
  <c r="J210" s="1"/>
  <c r="J226" s="1"/>
  <c r="G157"/>
  <c r="G133"/>
  <c r="L123"/>
  <c r="J93"/>
  <c r="J48"/>
  <c r="G41"/>
  <c r="J216"/>
  <c r="J206"/>
  <c r="J201"/>
  <c r="J197"/>
  <c r="J173"/>
  <c r="J169"/>
  <c r="J154"/>
  <c r="J150"/>
  <c r="J146"/>
  <c r="I143"/>
  <c r="I133" s="1"/>
  <c r="J135"/>
  <c r="L136" s="1"/>
  <c r="J131"/>
  <c r="H129"/>
  <c r="H128" s="1"/>
  <c r="J120"/>
  <c r="H118"/>
  <c r="H115"/>
  <c r="J115" s="1"/>
  <c r="J109"/>
  <c r="J106"/>
  <c r="H104"/>
  <c r="J104" s="1"/>
  <c r="J92"/>
  <c r="H75"/>
  <c r="J75" s="1"/>
  <c r="J73"/>
  <c r="J56"/>
  <c r="L57" s="1"/>
  <c r="H54"/>
  <c r="H41" s="1"/>
  <c r="J50"/>
  <c r="I37"/>
  <c r="J37" s="1"/>
  <c r="J32"/>
  <c r="H30"/>
  <c r="J30" s="1"/>
  <c r="J28"/>
  <c r="K25" s="1"/>
  <c r="I21"/>
  <c r="J21" s="1"/>
  <c r="I16"/>
  <c r="J16" s="1"/>
  <c r="H11"/>
  <c r="H9" s="1"/>
  <c r="H99"/>
  <c r="J45"/>
  <c r="I30"/>
  <c r="J191"/>
  <c r="H158"/>
  <c r="H157" s="1"/>
  <c r="J101"/>
  <c r="L102" s="1"/>
  <c r="H81"/>
  <c r="J81" s="1"/>
  <c r="L44" s="1"/>
  <c r="H77"/>
  <c r="J77" s="1"/>
  <c r="J64"/>
  <c r="L68" s="1"/>
  <c r="H62"/>
  <c r="J62" s="1"/>
  <c r="J200"/>
  <c r="J168"/>
  <c r="J145"/>
  <c r="J95"/>
  <c r="J72"/>
  <c r="J49"/>
  <c r="K51" s="1"/>
  <c r="J44"/>
  <c r="J39"/>
  <c r="D90" i="11"/>
  <c r="D115"/>
  <c r="D149"/>
  <c r="D123"/>
  <c r="F25" i="4"/>
  <c r="G25" s="1"/>
  <c r="F23"/>
  <c r="G23" s="1"/>
  <c r="G14"/>
  <c r="G16"/>
  <c r="G18"/>
  <c r="G20"/>
  <c r="G9"/>
  <c r="E21"/>
  <c r="E36"/>
  <c r="D11" i="11" l="1"/>
  <c r="D44"/>
  <c r="D9" s="1"/>
  <c r="H98" i="13"/>
  <c r="L48"/>
  <c r="J133"/>
  <c r="J223" s="1"/>
  <c r="G217"/>
  <c r="J11"/>
  <c r="L17" s="1"/>
  <c r="L18" s="1"/>
  <c r="J41"/>
  <c r="J143"/>
  <c r="J158"/>
  <c r="J99"/>
  <c r="J54"/>
  <c r="F217"/>
  <c r="H217"/>
  <c r="I9"/>
  <c r="I217" s="1"/>
  <c r="J98"/>
  <c r="G13" i="4"/>
  <c r="G15"/>
  <c r="F26"/>
  <c r="G24"/>
  <c r="G11"/>
  <c r="G17"/>
  <c r="G19"/>
  <c r="G22"/>
  <c r="G21"/>
  <c r="D26"/>
  <c r="E26"/>
  <c r="J217" i="13" l="1"/>
  <c r="J9"/>
  <c r="D195" i="11"/>
  <c r="E9" s="1"/>
  <c r="G26" i="4"/>
  <c r="K22" i="13" l="1"/>
  <c r="J222"/>
  <c r="J227" s="1"/>
  <c r="J229" s="1"/>
  <c r="K10"/>
  <c r="L12"/>
  <c r="L99"/>
  <c r="K220"/>
  <c r="E195" i="11"/>
  <c r="E179"/>
  <c r="E171"/>
  <c r="E163"/>
  <c r="E88"/>
  <c r="E80"/>
  <c r="E68"/>
  <c r="E60"/>
  <c r="E54"/>
  <c r="E28"/>
  <c r="E15"/>
  <c r="E178"/>
  <c r="E170"/>
  <c r="E162"/>
  <c r="E95"/>
  <c r="E87"/>
  <c r="E67"/>
  <c r="E59"/>
  <c r="E34"/>
  <c r="E21"/>
  <c r="E61"/>
  <c r="E185"/>
  <c r="E177"/>
  <c r="E169"/>
  <c r="E161"/>
  <c r="E152"/>
  <c r="E110"/>
  <c r="E94"/>
  <c r="E79"/>
  <c r="E73"/>
  <c r="E66"/>
  <c r="E33"/>
  <c r="E26"/>
  <c r="E156"/>
  <c r="E96"/>
  <c r="E29"/>
  <c r="E184"/>
  <c r="E176"/>
  <c r="E168"/>
  <c r="E160"/>
  <c r="E117"/>
  <c r="E109"/>
  <c r="E85"/>
  <c r="E72"/>
  <c r="E65"/>
  <c r="E58"/>
  <c r="E41"/>
  <c r="E32"/>
  <c r="E25"/>
  <c r="E183"/>
  <c r="E175"/>
  <c r="E167"/>
  <c r="E159"/>
  <c r="E98"/>
  <c r="E78"/>
  <c r="E64"/>
  <c r="E57"/>
  <c r="E50"/>
  <c r="E40"/>
  <c r="E24"/>
  <c r="E164"/>
  <c r="E81"/>
  <c r="E22"/>
  <c r="E182"/>
  <c r="E174"/>
  <c r="E166"/>
  <c r="E77"/>
  <c r="E71"/>
  <c r="E63"/>
  <c r="E56"/>
  <c r="E39"/>
  <c r="E31"/>
  <c r="E17"/>
  <c r="E172"/>
  <c r="E69"/>
  <c r="E181"/>
  <c r="E173"/>
  <c r="E165"/>
  <c r="E97"/>
  <c r="E70"/>
  <c r="E62"/>
  <c r="E55"/>
  <c r="E23"/>
  <c r="E16"/>
  <c r="E180"/>
  <c r="E46"/>
  <c r="E119"/>
  <c r="E158"/>
  <c r="E92"/>
  <c r="E145"/>
  <c r="E105"/>
  <c r="E130"/>
  <c r="E151"/>
  <c r="E13"/>
  <c r="E128"/>
  <c r="E101"/>
  <c r="E52"/>
  <c r="E154"/>
  <c r="E125"/>
  <c r="E83"/>
  <c r="E48"/>
  <c r="E146"/>
  <c r="E75"/>
  <c r="E107"/>
  <c r="E37"/>
  <c r="E44"/>
  <c r="E11"/>
  <c r="E123"/>
  <c r="E115"/>
  <c r="E149"/>
  <c r="E90"/>
  <c r="J233" i="13" l="1"/>
  <c r="K231"/>
</calcChain>
</file>

<file path=xl/comments1.xml><?xml version="1.0" encoding="utf-8"?>
<comments xmlns="http://schemas.openxmlformats.org/spreadsheetml/2006/main">
  <authors>
    <author>x</author>
    <author>Planificacion</author>
  </authors>
  <commentList>
    <comment ref="H10" authorId="0">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J10"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59" authorId="0">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H63" authorId="0">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H96"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97" authorId="1">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H128" authorId="0">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H141"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H151"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169" authorId="1">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H175"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1"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6"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202"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28"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H240" authorId="1">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241" authorId="0">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256" authorId="0">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57" authorId="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367" authorId="0">
      <text>
        <r>
          <rPr>
            <b/>
            <sz val="8"/>
            <color indexed="81"/>
            <rFont val="Tahoma"/>
          </rPr>
          <t>Según Ley 7729 sólo se podrá disponer del 10% para gastos administrativosx:</t>
        </r>
        <r>
          <rPr>
            <sz val="8"/>
            <color indexed="81"/>
            <rFont val="Tahoma"/>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rPr>
          <t xml:space="preserve">M18
</t>
        </r>
      </text>
    </comment>
    <comment ref="H414" authorId="0">
      <text>
        <r>
          <rPr>
            <b/>
            <sz val="8"/>
            <color indexed="81"/>
            <rFont val="Tahoma"/>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rPr>
          <t xml:space="preserve"> LOS DIFERENTES GRUPOS Y REGLONES DEL SERVICIO O7 MERCADOS, PLAZAS Y FERIAS  en los reglones que siguen.
ADEMAS SE DEBE VARIAR LA FORMULA CADA VEZ QUE SE ABRA UN REGLON NUEVO HACIA ABAJO RESTANDO A </t>
        </r>
        <r>
          <rPr>
            <sz val="8"/>
            <color indexed="81"/>
            <rFont val="Tahoma"/>
          </rPr>
          <t>M130</t>
        </r>
      </text>
    </comment>
    <comment ref="H441" authorId="0">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442" authorId="1">
      <text>
        <r>
          <rPr>
            <b/>
            <sz val="8"/>
            <color indexed="81"/>
            <rFont val="Tahoma"/>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rPr>
          <t>M164</t>
        </r>
      </text>
    </comment>
  </commentList>
</comments>
</file>

<file path=xl/sharedStrings.xml><?xml version="1.0" encoding="utf-8"?>
<sst xmlns="http://schemas.openxmlformats.org/spreadsheetml/2006/main" count="1820" uniqueCount="722">
  <si>
    <t>MUNICIPALIDAD DE ALAJUELA</t>
  </si>
  <si>
    <t>RESUMEN GENERAL DE EGRESOS</t>
  </si>
  <si>
    <t>CODIGO</t>
  </si>
  <si>
    <t>CLASIFICACIÓN DE GASTOS</t>
  </si>
  <si>
    <t>ASIGNACIÓN PRESUPUESTARIA</t>
  </si>
  <si>
    <t>Programa I</t>
  </si>
  <si>
    <t>Programa II</t>
  </si>
  <si>
    <t>Programa III</t>
  </si>
  <si>
    <t>Programa IV</t>
  </si>
  <si>
    <t>TOTAL</t>
  </si>
  <si>
    <t xml:space="preserve"> </t>
  </si>
  <si>
    <t>REMUNERACIONES</t>
  </si>
  <si>
    <t>Remuneraciones Básicas</t>
  </si>
  <si>
    <t>Sueldos para cargos fijos</t>
  </si>
  <si>
    <t>Jornales</t>
  </si>
  <si>
    <t xml:space="preserve">Servicios Especiales </t>
  </si>
  <si>
    <t xml:space="preserve">Suplencias </t>
  </si>
  <si>
    <t>Remuneraciones Eventuales</t>
  </si>
  <si>
    <t>Tiempo Extraordinario</t>
  </si>
  <si>
    <t>Recargo de Funciones</t>
  </si>
  <si>
    <t>Disponibilidad</t>
  </si>
  <si>
    <t>Dietas</t>
  </si>
  <si>
    <t>Incentivos Salariales</t>
  </si>
  <si>
    <t>Retribución por años Servidos</t>
  </si>
  <si>
    <t>Restricciòn del Ejercicio de la Profesión</t>
  </si>
  <si>
    <t xml:space="preserve">Decimotercer mes </t>
  </si>
  <si>
    <t>Salario Escolar</t>
  </si>
  <si>
    <t>Otros Incentivos Salariales</t>
  </si>
  <si>
    <t>Contribuciones Patronales al Desarrollo y la Seguridad Social</t>
  </si>
  <si>
    <t>Contribución Patronal al Seguro de Salud de la CCSS</t>
  </si>
  <si>
    <t>Contribución Patronal al Banco Popular</t>
  </si>
  <si>
    <t>Contribuciones Patronales a Fondos de Pensiones y Otros Fondos de Capitalizaciones</t>
  </si>
  <si>
    <t>Contribuciones Patronal al Seguro de Pensiones de la CCSS</t>
  </si>
  <si>
    <t>Aporte Patronal al regimén Obligatorio de Pensiones</t>
  </si>
  <si>
    <t>Aporte Patronal al Fondo de Capitalización Laboral</t>
  </si>
  <si>
    <t>Contribución Patronal a Otros Fondos administrados por entes Pùblicos</t>
  </si>
  <si>
    <t>Contribución Patronal a Otros Fondos administrados por entes privados</t>
  </si>
  <si>
    <t>Remuneraciones Diversas</t>
  </si>
  <si>
    <t>Gastos de Representación Personal</t>
  </si>
  <si>
    <t>Otras remuneraciones</t>
  </si>
  <si>
    <t>SERVICIOS</t>
  </si>
  <si>
    <t>Alquileres</t>
  </si>
  <si>
    <t>Alquiler de Edificios Locales y Terrenos</t>
  </si>
  <si>
    <t>Alquiler de maquinaria, equipo y mobiliario</t>
  </si>
  <si>
    <t>Alquiler de equipo de Cómputo</t>
  </si>
  <si>
    <t>Alquiler y derechos para Telecomunicaciones</t>
  </si>
  <si>
    <t>Otros alquileres</t>
  </si>
  <si>
    <t>Servicios Básicos</t>
  </si>
  <si>
    <t>Servicio de agua y alcantarillado</t>
  </si>
  <si>
    <t>Servicio de energía Eléctrica</t>
  </si>
  <si>
    <t>Servicio de Correo</t>
  </si>
  <si>
    <t>Servicio de Telecomunicaciones</t>
  </si>
  <si>
    <t>Otros Servicios Básicos</t>
  </si>
  <si>
    <t xml:space="preserve">Servicios Comerciales y Financieros </t>
  </si>
  <si>
    <t>Información</t>
  </si>
  <si>
    <t>Publicidad y Propaganda</t>
  </si>
  <si>
    <t>Impresión Encuadernación y Otros</t>
  </si>
  <si>
    <t>Transporte de Bienes</t>
  </si>
  <si>
    <t>Servicios Aduaneros</t>
  </si>
  <si>
    <t>Comisiones y gastos por servicios Financieros y Comerciales</t>
  </si>
  <si>
    <t>Servicios de Transferencia Electrónica de Información</t>
  </si>
  <si>
    <t xml:space="preserve">Servicios de Gestión y Apoyo </t>
  </si>
  <si>
    <t>Servicios médicos y de Laboratorio</t>
  </si>
  <si>
    <t>Servicios Jurídicos</t>
  </si>
  <si>
    <t>Servicios de Ingeniería</t>
  </si>
  <si>
    <t>Servicios en Ciencias económicas y Sociales</t>
  </si>
  <si>
    <t>Servicios de Desarrollo de Sistemas de Informáticos</t>
  </si>
  <si>
    <t xml:space="preserve">Servicios generales </t>
  </si>
  <si>
    <t>Otros servicios de Gestión y Apoyo</t>
  </si>
  <si>
    <t>Gastos de Viaje y Transporte</t>
  </si>
  <si>
    <t>Transporte dentro del país</t>
  </si>
  <si>
    <t>Víaticos dentro del País</t>
  </si>
  <si>
    <t>Transportes en el Exterior</t>
  </si>
  <si>
    <t>Viáticos en el Exterior</t>
  </si>
  <si>
    <t>Seguros, Reaseguros y Otras Obligaciones</t>
  </si>
  <si>
    <t xml:space="preserve">Seguros </t>
  </si>
  <si>
    <t>Capacitacion y Protocolo</t>
  </si>
  <si>
    <t>Actividades de Capacitación</t>
  </si>
  <si>
    <t>Actividades Protocolarias y Sociales</t>
  </si>
  <si>
    <t>Gastos de Representación Institucional</t>
  </si>
  <si>
    <t>Mantenimiento y Reparaciones</t>
  </si>
  <si>
    <t>Mantenimiento de Edificios y Locales</t>
  </si>
  <si>
    <t>Mantenimiento de Vías de Comunicación</t>
  </si>
  <si>
    <t>Mantenimiento de Instalaciones y Otras Obras</t>
  </si>
  <si>
    <t>Mantenimiento y reparaciones de Equipo de Producción</t>
  </si>
  <si>
    <t>Manteniento y reparaciones de Equipo de Transporte</t>
  </si>
  <si>
    <t>Manteniento y reparaciones de Equipo de Comunicación</t>
  </si>
  <si>
    <t>Manteniento y reparaciones de Equipo y mobiliario de oficina</t>
  </si>
  <si>
    <t>Manteniento y reparaciones de Equipo  de Cmputoy Sistemas de Información</t>
  </si>
  <si>
    <t>Mantenimiento y repación de Otros Equipos</t>
  </si>
  <si>
    <t>Impuestos</t>
  </si>
  <si>
    <t>Otros Impuestos</t>
  </si>
  <si>
    <t>Servicios Diversos</t>
  </si>
  <si>
    <t>Servicios de Regulación</t>
  </si>
  <si>
    <t>Deducibles</t>
  </si>
  <si>
    <t>Otros Servicios no Especificados</t>
  </si>
  <si>
    <t>MATERIALES Y SUMINISTROS</t>
  </si>
  <si>
    <t>Productos Químicos y Conexos</t>
  </si>
  <si>
    <t>Combustibles y Lubricantes</t>
  </si>
  <si>
    <t>Productos Farmaceuticos y Medicinales</t>
  </si>
  <si>
    <t>Tintas, Pinturas y diluyentes</t>
  </si>
  <si>
    <t>Otros Productos Químicos</t>
  </si>
  <si>
    <t xml:space="preserve">Alimentos y Productos Agropecuarios </t>
  </si>
  <si>
    <t>Productos Agroforestales</t>
  </si>
  <si>
    <t>Alimentos y bebidas</t>
  </si>
  <si>
    <t>Materiales y Productos de Uso en la Construcción y Mantenimiento</t>
  </si>
  <si>
    <t>Materiales y productos metálicos</t>
  </si>
  <si>
    <t>Materiales y productos minerales y asfálticos</t>
  </si>
  <si>
    <t>Madera y sus derivados</t>
  </si>
  <si>
    <t xml:space="preserve">Materiales y productos eléctricos, teléfonicos y de cómputo </t>
  </si>
  <si>
    <t>Materiales y productos de Vidrio</t>
  </si>
  <si>
    <t>Materiales y productos de plástico</t>
  </si>
  <si>
    <t>Otros materiales y productos de uso en la construcción</t>
  </si>
  <si>
    <t xml:space="preserve">Herramientas, Repuestos y Accesorios </t>
  </si>
  <si>
    <t>Herramientas e instrumentos</t>
  </si>
  <si>
    <t>Repuestos y Accesorios</t>
  </si>
  <si>
    <t>Utiles, Materiales y Suministros</t>
  </si>
  <si>
    <t>Utiles y materiales de Oficina y cómputo</t>
  </si>
  <si>
    <t>Útiles y materiales médicos, hospitalario y de investigación</t>
  </si>
  <si>
    <t>Productos de papel cartón e impresos</t>
  </si>
  <si>
    <t>Textiles y vestuario</t>
  </si>
  <si>
    <t>Utiles y Materiales de limpieza</t>
  </si>
  <si>
    <t>Utiles y materiales de resguardo y seguridad</t>
  </si>
  <si>
    <t>Utiles y materiales de Cocina y comedor</t>
  </si>
  <si>
    <t>Otros utiles materiales y Suministros</t>
  </si>
  <si>
    <t>INTERESES Y COMISIONES</t>
  </si>
  <si>
    <t xml:space="preserve">Interéses sobre Préstamos </t>
  </si>
  <si>
    <t>Intereses sobre préstamos de Instituciones Públicas  no Financieras</t>
  </si>
  <si>
    <t>Intereses sobre préstamos de Instituciones Públicas Financieras</t>
  </si>
  <si>
    <t xml:space="preserve">BIENES DURADEROS </t>
  </si>
  <si>
    <t>Maquinaría, Equipo y mobiliario</t>
  </si>
  <si>
    <t>Maquinaría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</si>
  <si>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</si>
  <si>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</si>
  <si>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</si>
  <si>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</si>
  <si>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</si>
  <si>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</si>
  <si>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y equipo diverso</t>
  </si>
  <si>
    <t>Construcciones, adiciones y Mejoras</t>
  </si>
  <si>
    <t>Edificios</t>
  </si>
  <si>
    <t>Vías de comunicación Terrestre</t>
  </si>
  <si>
    <t>Obras Urbanísticas</t>
  </si>
  <si>
    <t>Instalaciones</t>
  </si>
  <si>
    <t>Otras Construcciones Adiciones y mejoras</t>
  </si>
  <si>
    <t>Bienes Preexistentes</t>
  </si>
  <si>
    <t>Terrenos</t>
  </si>
  <si>
    <t>Edificios Preexistentes</t>
  </si>
  <si>
    <t>Otras Obras Preexistentes</t>
  </si>
  <si>
    <t>Bienes Duraderos Diversos</t>
  </si>
  <si>
    <t>Bienes Intangibles</t>
  </si>
  <si>
    <t>Otros bienes duraderos</t>
  </si>
  <si>
    <t>TRANSFERENCIAS CORRIENTES</t>
  </si>
  <si>
    <t>Transferencias Corrientes al Sector Público</t>
  </si>
  <si>
    <t>Transferencias corrientes al Gobierno Central</t>
  </si>
  <si>
    <t>Transferencias corrientes a Organos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</si>
  <si>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</si>
  <si>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</si>
  <si>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</si>
  <si>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</si>
  <si>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Impuestos por Transferir</t>
  </si>
  <si>
    <t>Transferencias Corrientes a Personas</t>
  </si>
  <si>
    <t>Becas a Funcionarios</t>
  </si>
  <si>
    <t>Ayuda a Funcionarios</t>
  </si>
  <si>
    <t>Otras Tranferencias a Personas</t>
  </si>
  <si>
    <t>Prestaciones</t>
  </si>
  <si>
    <t>Prestaciones Legales</t>
  </si>
  <si>
    <t>Pensiones y jubilaciones contributivas</t>
  </si>
  <si>
    <t>Pensiones no Contributivas</t>
  </si>
  <si>
    <t>Decimo Tercer mes de Penciones y Juvilaciones</t>
  </si>
  <si>
    <t>Cuota patronal de pensiones y Juvilaciones contributivas y no contributivas</t>
  </si>
  <si>
    <t>Otras Prestaciones a Terceras Personas</t>
  </si>
  <si>
    <t>Transferencias Corrientes a Entidades Privadas sin Fines de Lucro</t>
  </si>
  <si>
    <t xml:space="preserve">Transferencias corrientes a Asociaciones </t>
  </si>
  <si>
    <t xml:space="preserve">Transferencias corrientes a fundaciones </t>
  </si>
  <si>
    <t>Transferencias corrientes a Cooperativas</t>
  </si>
  <si>
    <t>Transferencias corrientes a otras entidades Privadas sin fines de Lucro</t>
  </si>
  <si>
    <t>Transferencias Corrientes a Empresas Privadas</t>
  </si>
  <si>
    <t>Otras Tranferencias Corrientes al Sector Privado</t>
  </si>
  <si>
    <t>Indemnizaciones</t>
  </si>
  <si>
    <t>Reintegros o devoluciones</t>
  </si>
  <si>
    <t>TRANSFERENCIAS DE CAPITAL</t>
  </si>
  <si>
    <t xml:space="preserve">Transferencias de Capital al Sector Público </t>
  </si>
  <si>
    <t>Transferencias de Capital al Gobierno Central</t>
  </si>
  <si>
    <t>Transferencias de Capital a Organos Desconcentrados</t>
  </si>
  <si>
    <t>Transferencias Capital a Instituciones Descentralizadas no empresariales</t>
  </si>
  <si>
    <t>Transferencias de Capital a Gobiernos Locales</t>
  </si>
  <si>
    <t>Transferencias de Capital a Empresas Públicas no financieras</t>
  </si>
  <si>
    <t>Fondos de fideicomiso para gasto de Capital</t>
  </si>
  <si>
    <t>Transferencias de Capital a Personas</t>
  </si>
  <si>
    <t>Transferencias de Capital a Entidades Privadas sin Fines de Lucro</t>
  </si>
  <si>
    <t xml:space="preserve">Transferencias de capital a Asociaciones </t>
  </si>
  <si>
    <t xml:space="preserve">Transferencias de capital a fundaciones </t>
  </si>
  <si>
    <t>Transferencias de capital a Cooperativas</t>
  </si>
  <si>
    <t>Transferencias de capital a otras entidades Privadas sin fines de Lucro</t>
  </si>
  <si>
    <t>AMORTIZACION</t>
  </si>
  <si>
    <t>Amortización Prestamos</t>
  </si>
  <si>
    <t>Amortización sobre préstamos de Instituciones Públicas no Financieras</t>
  </si>
  <si>
    <t>Amortización sobre préstamos de Instituciones Públicas  Financieras</t>
  </si>
  <si>
    <t>CUENTAS ESPECIALES</t>
  </si>
  <si>
    <t>Cuentas Especiales Diversas</t>
  </si>
  <si>
    <t>Gastos Confidenciales</t>
  </si>
  <si>
    <t>Sumas sin Asignación Presupuestaria</t>
  </si>
  <si>
    <t>Sumas Libres sin asignación Presupuestario</t>
  </si>
  <si>
    <t>Sumas con Destino específicos sin asignación Presupuestaria</t>
  </si>
  <si>
    <t>TOTAL PROGRAMAs</t>
  </si>
  <si>
    <t>INGRESOS ESPEC.</t>
  </si>
  <si>
    <t>ING. LIBRE/ASIG</t>
  </si>
  <si>
    <t>TOTAL INGRESO</t>
  </si>
  <si>
    <t>GASTO OPER.</t>
  </si>
  <si>
    <t>BIENES DURADEROS</t>
  </si>
  <si>
    <t>TRANSFERENCIA PI</t>
  </si>
  <si>
    <t xml:space="preserve">DEUDA </t>
  </si>
  <si>
    <t>Total sin incluír en programas</t>
  </si>
  <si>
    <t>TOTAL GASTOS</t>
  </si>
  <si>
    <t>Saldo</t>
  </si>
  <si>
    <t>TOTAL DE INGRESOS</t>
  </si>
  <si>
    <t>MAG</t>
  </si>
  <si>
    <t>3.3.2.0.00.00.0.0.028</t>
  </si>
  <si>
    <t>Fondo de Alcantarillado Pluvial</t>
  </si>
  <si>
    <t>3.3.2.0.00.00.0.0.027</t>
  </si>
  <si>
    <t>Fondo Mercado</t>
  </si>
  <si>
    <t>3.3.2.0.00.00.0.0.026</t>
  </si>
  <si>
    <t>Fondo de Desarrollo Social y Asignaciones Familiares (red de Cuido)</t>
  </si>
  <si>
    <t>3.3.2.0.00.00.0.0.025</t>
  </si>
  <si>
    <t>Fondo de Mantenimiento y Conservación de Caminos</t>
  </si>
  <si>
    <t>3.3.2.0.00.00.0.0.024</t>
  </si>
  <si>
    <t>Consejo Nacional de Personas con Discapacidad (CONAPDIS) Ley N°9303</t>
  </si>
  <si>
    <t>3.3.2.0.00.00.0.0.023</t>
  </si>
  <si>
    <t xml:space="preserve">Proyectos y programas para la Persona Joven </t>
  </si>
  <si>
    <t>3.3.2.0.00.00.0.0.022</t>
  </si>
  <si>
    <t>Ley Nº7788 70% aporte Fondo Parques Nacionales</t>
  </si>
  <si>
    <t>3.3.2.0.00.00.0.0.021</t>
  </si>
  <si>
    <t>Ley Nº7788 10% aporte CONAGEBIO</t>
  </si>
  <si>
    <t>3.3.2.0.00.00.0.0.020</t>
  </si>
  <si>
    <t>3.3.2.0.00.00.0.0.019</t>
  </si>
  <si>
    <t xml:space="preserve">Fondo Servico de Aseo de Vias </t>
  </si>
  <si>
    <t>3.3.2.0.00.00.0.0.018</t>
  </si>
  <si>
    <t>Comité Cantonal de Deportes</t>
  </si>
  <si>
    <t>3.3.2.0.00.00.0.0.017</t>
  </si>
  <si>
    <t>Impuesto al Cemento</t>
  </si>
  <si>
    <t>3.3.2.0.00.00.0.0.016</t>
  </si>
  <si>
    <t>Organo de Normalización Técnica, 1% del IBI, Ley Nº 7729</t>
  </si>
  <si>
    <t>3.3.2.0.00.00.0.0.015</t>
  </si>
  <si>
    <t>Juntas de educación, 10% impuesto territorial y 10% IBI, Leyes 7509 y 7729</t>
  </si>
  <si>
    <t>3.3.2.0.00.00.0.0.014</t>
  </si>
  <si>
    <t>Instituto de Fomento y Asesoría Municipal, 3% del IBI, Ley Nº 7509</t>
  </si>
  <si>
    <t>3.3.2.0.00.00.0.0.013</t>
  </si>
  <si>
    <t>Junta Administrativa del Registro Nacional, 3% del IBI, Leyes 7509 y 7729</t>
  </si>
  <si>
    <t>3.3.2.0.00.00.0.0.012</t>
  </si>
  <si>
    <t>Fondo de Desarrollo Municipal, 8% del IBI, Ley Nº 7509</t>
  </si>
  <si>
    <t>3.3.2.0.00.00.0.0.011</t>
  </si>
  <si>
    <t>Fondo Bienes Inmuebles</t>
  </si>
  <si>
    <t>3.3.2.0.00.00.0.0.010</t>
  </si>
  <si>
    <t>Fondo de Ley de Simplificacion y Eficieciencia Tributaria</t>
  </si>
  <si>
    <t>3.3.2.0.00.00.0.0.009</t>
  </si>
  <si>
    <t>Fondo para el acueducto Ley n°8316</t>
  </si>
  <si>
    <t>3.3.2.0.00.00.0.0.008</t>
  </si>
  <si>
    <t>Fondo del Acueducto</t>
  </si>
  <si>
    <t>3.3.2.0.00.00.0.0.007</t>
  </si>
  <si>
    <t>Fondo de Alcantarillado Sanitario</t>
  </si>
  <si>
    <t>3.3.2.0.00.00.0.0.006</t>
  </si>
  <si>
    <t>Fondo de Parques y Obras de Ornato</t>
  </si>
  <si>
    <t>3.3.2.0.00.00.0.0.005</t>
  </si>
  <si>
    <t>Fondo de Recolección de Basuras</t>
  </si>
  <si>
    <t>3.3.2.0.00.00.0.0.004</t>
  </si>
  <si>
    <t>Seguridad Vial Multas</t>
  </si>
  <si>
    <t>3.3.2.0.00.00.0.0.003</t>
  </si>
  <si>
    <t>Fondo Plan Lotificación</t>
  </si>
  <si>
    <t>3.3.2.0.00.00.0.0.002</t>
  </si>
  <si>
    <t>Partidas Específicas</t>
  </si>
  <si>
    <t>3.3.2.0.00.00.0.0.001</t>
  </si>
  <si>
    <t>Superavit Específico</t>
  </si>
  <si>
    <t>3.3.2.0.00.00.0.0.000</t>
  </si>
  <si>
    <t>Superavit Libre</t>
  </si>
  <si>
    <t>3.3.1.0.00.00.0.0.000</t>
  </si>
  <si>
    <t>Recursos de Vigencias anteriores</t>
  </si>
  <si>
    <t>3.3.0.0.00.00.0.0.000</t>
  </si>
  <si>
    <t>Banco Nacional de Costa Rica</t>
  </si>
  <si>
    <t>3.1.1.6.01.00.0.0.000</t>
  </si>
  <si>
    <t>Préstamos directos de Instituciones Públicas Financieras</t>
  </si>
  <si>
    <t>3.1.1.6.00.00.0.0.000</t>
  </si>
  <si>
    <t>Prestamos Directos</t>
  </si>
  <si>
    <t>3.1.1.0.00.00.0.0.000</t>
  </si>
  <si>
    <t>FINANCIAMIENTO</t>
  </si>
  <si>
    <t>3.0.0.0.00.00.0.0.000</t>
  </si>
  <si>
    <t>Aporte de Cooperación Alemana</t>
  </si>
  <si>
    <t>2,4.3,1,00,00,0,0,001</t>
  </si>
  <si>
    <t>Transferencias de Capital de Organismos Internacionales</t>
  </si>
  <si>
    <t>2,4.3,1,00,00,0,0,000</t>
  </si>
  <si>
    <t>Transferencias de Capital al Sector Externo</t>
  </si>
  <si>
    <t>2,4.3,0,00,00,0,0,000</t>
  </si>
  <si>
    <t>2.4.1.3.01.00.0.0.001</t>
  </si>
  <si>
    <t>Transferencias de Capital de Instituciones Descentralizadas no Empresariales</t>
  </si>
  <si>
    <t>2.4.1.3.00.00.0.0.000</t>
  </si>
  <si>
    <t>Fondo de Desarrollo Social y Asignaciones Familiares</t>
  </si>
  <si>
    <t>2.4.1.2.01.00.0.0.001</t>
  </si>
  <si>
    <t>Transferencias de Capital de Organos Desconcentrados</t>
  </si>
  <si>
    <t>2.4.1.2.00.00.0.0.000</t>
  </si>
  <si>
    <t>Ley 8316 Fondo de Alcantarillados</t>
  </si>
  <si>
    <t>2.4.1.1.02.00.0.0.000</t>
  </si>
  <si>
    <t>Ley de Simplificación 8114</t>
  </si>
  <si>
    <t>2.4.1.1.01.00.0.0.000</t>
  </si>
  <si>
    <t>Transferencias de Capital del  Gobierno Central</t>
  </si>
  <si>
    <t>2.4.1.1.00.00.0.0.000</t>
  </si>
  <si>
    <t>Transferencias de Capital del Sector Público</t>
  </si>
  <si>
    <t>2.4.1.0.00.00.0.0.000</t>
  </si>
  <si>
    <t>Transferencias de Capital</t>
  </si>
  <si>
    <t>2.4.0.0.00.00.0.0.000</t>
  </si>
  <si>
    <t>Ruptura de Calles</t>
  </si>
  <si>
    <t>2.2.1.1.00.00.0.0.000</t>
  </si>
  <si>
    <t>Vías de Comunicación</t>
  </si>
  <si>
    <t>2.2.1.0.00.00.0.0.000</t>
  </si>
  <si>
    <t>Recuperación y Anticipos por obras de utilidad Pública</t>
  </si>
  <si>
    <t>2.2.0.0.00.00.0.0.000</t>
  </si>
  <si>
    <t>Patentes de licores</t>
  </si>
  <si>
    <t>2.1.2.1.01.00.0.0.000</t>
  </si>
  <si>
    <t>Venta de Patentes</t>
  </si>
  <si>
    <t>2.1.2.1.00.00.0.0.000</t>
  </si>
  <si>
    <t>Venta de Activos Intangibles</t>
  </si>
  <si>
    <t>2.1.2.0.00.00.0.0.000</t>
  </si>
  <si>
    <t>Venta de Activos</t>
  </si>
  <si>
    <t>2.1.0.0.00.00.0.0.000</t>
  </si>
  <si>
    <t>INGRESOS DE CAPITAL</t>
  </si>
  <si>
    <t>2.0.0.0.00.00.0.0.000</t>
  </si>
  <si>
    <t>Aporte IFAM de Lic. Nac. Y Extranjeros</t>
  </si>
  <si>
    <t>1.4.1.3.01.00.0.0.000</t>
  </si>
  <si>
    <t>Tranferencias corrientes de Instituciones Descentralizadas no Empresariales</t>
  </si>
  <si>
    <t>1.4.1.3.00.00.0.0.000</t>
  </si>
  <si>
    <t>Programas comites cantonales de la Persona Joven</t>
  </si>
  <si>
    <t>1.4.1.2.02,00.0.0.000</t>
  </si>
  <si>
    <t>Aporte del Consejo de Seg. Vial Ley 9078</t>
  </si>
  <si>
    <t>1.4.1.2.01.00.0.0.000</t>
  </si>
  <si>
    <t>Tranferencias corrientes de Organos Desconcentrados</t>
  </si>
  <si>
    <t>1.4.1.2.00.00.0.0.000</t>
  </si>
  <si>
    <t>Tranferencias corrientes del sector Público</t>
  </si>
  <si>
    <t>1.4.1.0.00.00.0.0.000</t>
  </si>
  <si>
    <t>Transferencias Corrientes</t>
  </si>
  <si>
    <t>1.4.0.0.00.00.0.0.000</t>
  </si>
  <si>
    <t>Intereses por mora en tributos</t>
  </si>
  <si>
    <t>1.3.4.1.00.00.0.0.000</t>
  </si>
  <si>
    <t>Intereses Moratorios</t>
  </si>
  <si>
    <t>1.3.4.0.00.00.0.0.000</t>
  </si>
  <si>
    <t>Multas Varias</t>
  </si>
  <si>
    <t>1.3.3.1.09.02.0.0.001</t>
  </si>
  <si>
    <t xml:space="preserve">Otras Multas </t>
  </si>
  <si>
    <t>1.3.3.1.09.00.0.0.000</t>
  </si>
  <si>
    <t>Multas por mora en el pago de impuestos y tasas</t>
  </si>
  <si>
    <t>1.3.3.1.02.01.0.0.000</t>
  </si>
  <si>
    <t>Multas por atraso en el Pago de Impuestos</t>
  </si>
  <si>
    <t>1.3.3.1.02.00.0.0.000</t>
  </si>
  <si>
    <t>Multas por infracción ley de parquímetros</t>
  </si>
  <si>
    <t>1.3.3.1.01.01.0.0.000</t>
  </si>
  <si>
    <t>Multas de Tránsito</t>
  </si>
  <si>
    <t>1.3.3.1.01.00.0.0.000</t>
  </si>
  <si>
    <t>Multas y Sanciones</t>
  </si>
  <si>
    <t>1.3.3.1.00.00.0.0.000</t>
  </si>
  <si>
    <t>Multas, sanciones, remates y Confiscaciones</t>
  </si>
  <si>
    <t>1.3.3.0.00.00.0.0.000</t>
  </si>
  <si>
    <t>Intereses sobre titulos Valores  de Instituciones Públicas Financieras</t>
  </si>
  <si>
    <t>1.3.2.3.01.06.0.0.000</t>
  </si>
  <si>
    <t>Intereses sobre titulos Valores</t>
  </si>
  <si>
    <t>1.3.2.3.01.00.0.0.000</t>
  </si>
  <si>
    <t>Renta de Activos Financieros</t>
  </si>
  <si>
    <t>1.3.2.3.00.00.0.0.000</t>
  </si>
  <si>
    <t>Ingresos a la Propiedad</t>
  </si>
  <si>
    <t>1.3.2.0.00.00.0.0.000</t>
  </si>
  <si>
    <t>Derecho plaza de ganado</t>
  </si>
  <si>
    <t>1.3.1.3.02.03.1.0.000</t>
  </si>
  <si>
    <t>Derechos Administrativos a Actividades Comerciales</t>
  </si>
  <si>
    <t>1.3.1.3.02.03.0.0.000</t>
  </si>
  <si>
    <t>Derechos Administrativos a otros servicios Públicos</t>
  </si>
  <si>
    <t>1.3.1.3.02.00.0.0.000</t>
  </si>
  <si>
    <t>Derecho de estacionamiento y de terminales</t>
  </si>
  <si>
    <t>1.3.1.3.01.01.1.0.000</t>
  </si>
  <si>
    <t>Derechos Administrativos a los Servicios de Transporte por carretera</t>
  </si>
  <si>
    <t>1.3.1.3.01.01.0.0.000</t>
  </si>
  <si>
    <t xml:space="preserve">Derechos Administrativos a los Servicios de Transporte </t>
  </si>
  <si>
    <t>1.3.1.3.01.00.0.0.000</t>
  </si>
  <si>
    <t>Derecho Administrativo</t>
  </si>
  <si>
    <t>1.3.1.3.00.00.0.0.000</t>
  </si>
  <si>
    <t>Venta de otros servicios</t>
  </si>
  <si>
    <t>1.3.1.2.09.09.0.0.000</t>
  </si>
  <si>
    <t>Otros Servicios</t>
  </si>
  <si>
    <t>1.3.1.2.09.00.0.0.000</t>
  </si>
  <si>
    <t>Venta de otros servicios comunitarios</t>
  </si>
  <si>
    <t>1.3.1.2.05.09.9.0.000</t>
  </si>
  <si>
    <t>Incumplimiento de Deberes IBI</t>
  </si>
  <si>
    <t>1.3.1.2.05.04.5.0.000</t>
  </si>
  <si>
    <t>Servicios de Parques Obras de Ornato</t>
  </si>
  <si>
    <t>1.3.1.2.05.04.4.0.000</t>
  </si>
  <si>
    <t>Servicio de Aseo de Vías y Sitios Públicos</t>
  </si>
  <si>
    <t>1.3.1.2.05.04.2.0.000</t>
  </si>
  <si>
    <t>Servicio de Recolección de Basura</t>
  </si>
  <si>
    <t>1.3.1.2.05.04.1.0.000</t>
  </si>
  <si>
    <t>Servicio de Saneamiento Ambiental</t>
  </si>
  <si>
    <t>1.3.1.2.05.04.0.0.000</t>
  </si>
  <si>
    <t>Estudios de Consumos y Fugas</t>
  </si>
  <si>
    <t>1.3.1.2.05.02.2.0.000</t>
  </si>
  <si>
    <t>Servicioe Instalación de Cañerías</t>
  </si>
  <si>
    <t>1.3.1.2.05.02.1.0.000</t>
  </si>
  <si>
    <t>Servicios de Instalación y Derivación delAgua</t>
  </si>
  <si>
    <t>1.3.1.2.05.02.0.0.000</t>
  </si>
  <si>
    <t>Servicio  Alcantarillado pluvial</t>
  </si>
  <si>
    <t>1.3.1.2.05.01.1.0.001</t>
  </si>
  <si>
    <t xml:space="preserve">Servicio  Alcantarillado Sanitario </t>
  </si>
  <si>
    <t>1.3.1.2.05.01.1.0.000</t>
  </si>
  <si>
    <t>Servicio  Alcantarillado Sanitario Y Pluvial</t>
  </si>
  <si>
    <t>1.3.1.2.05.01.0.0.000</t>
  </si>
  <si>
    <t>Servicios Comunitarios</t>
  </si>
  <si>
    <t>1.3.1.2.05.00.0.0.000</t>
  </si>
  <si>
    <t>Otros Alquileres</t>
  </si>
  <si>
    <t>1.3.1.2.04.09.0.0.000</t>
  </si>
  <si>
    <t>Alquiler de edificios y locales</t>
  </si>
  <si>
    <t>1.3.1.2.04.01.2.0.000</t>
  </si>
  <si>
    <t>Alquiler de mercado</t>
  </si>
  <si>
    <t>1.3.1.2.04.01.1.0.000</t>
  </si>
  <si>
    <t>Alquiler de edificios e instalaciones</t>
  </si>
  <si>
    <t>1.3.1.2.04.01.0.0.000</t>
  </si>
  <si>
    <t>1.3.1.2.04.00.0.0.000</t>
  </si>
  <si>
    <t>Venta de Servicios</t>
  </si>
  <si>
    <t>1.3.1.2.00.00.0.0.000</t>
  </si>
  <si>
    <t>Venta de agua</t>
  </si>
  <si>
    <t>1.3.1.1.05.00.0.0.000</t>
  </si>
  <si>
    <t>Venta de Bienes</t>
  </si>
  <si>
    <t>1.3.1.1.00.00.0.0.000</t>
  </si>
  <si>
    <t>Venta de Bienes y Servicios</t>
  </si>
  <si>
    <t>1.3.1.0.00.00.0.0.000</t>
  </si>
  <si>
    <t>Ingresos no Tributarios</t>
  </si>
  <si>
    <t>1.3.0.0.00.00.0.0.000</t>
  </si>
  <si>
    <t>Timbres Parq. Nac. Ley 7788</t>
  </si>
  <si>
    <t>1.1.9.1.02.00.0.0.000</t>
  </si>
  <si>
    <t>Timbres municipales</t>
  </si>
  <si>
    <t>1.1.9.1.01.00.0.0.000</t>
  </si>
  <si>
    <t>Impuesto de Timbres</t>
  </si>
  <si>
    <t>1.1.9.1.00.00.0.0.000</t>
  </si>
  <si>
    <t>Otros Ingresos Tributarios</t>
  </si>
  <si>
    <t>1.1.9.0.00.00.0.0.000</t>
  </si>
  <si>
    <t>Patentes municipales</t>
  </si>
  <si>
    <t>1.1.3.3.01.02.0.0.000</t>
  </si>
  <si>
    <t>Impuestos sobre Rótulos Públicos</t>
  </si>
  <si>
    <t>1.1.3.3.01.01.0.0.000</t>
  </si>
  <si>
    <t>Licencias Profesionnales Comerciales y Otros Permisos</t>
  </si>
  <si>
    <t>1.1.3.3.01.00.0.0.000</t>
  </si>
  <si>
    <t>Otros Impuestos a los Bienes y Servicios</t>
  </si>
  <si>
    <t>1.1.3.3.00.00.0.0.000</t>
  </si>
  <si>
    <t>Otros Impuestos Específicos sobre la Producción y Consumo de Servicios</t>
  </si>
  <si>
    <t>1.1.3.2.02.09.0.0.000</t>
  </si>
  <si>
    <t>Impuesto especificos sobre la Producción y Consumo de Servicios</t>
  </si>
  <si>
    <t>1.1.3.2.02.00.0.0.000</t>
  </si>
  <si>
    <t>Impuestos sobre Construcciones</t>
  </si>
  <si>
    <t>1.1.3.2.01.05.0.0.000</t>
  </si>
  <si>
    <t>Impuestos al Cemento</t>
  </si>
  <si>
    <t>1.1.3.2.01.04.0.0.000</t>
  </si>
  <si>
    <t>Impuesto Específico sobre Bienes Facturaados</t>
  </si>
  <si>
    <t>Impuesto Especifico sobre la Explotación de Recursoso Naturales y Minarales</t>
  </si>
  <si>
    <t>1.1.3.2.01.02.0.0.001</t>
  </si>
  <si>
    <t>Impuesto especificos sobre la Producción y Consumo de Bienes</t>
  </si>
  <si>
    <t>1.1.3.2.01.00.0.0.000</t>
  </si>
  <si>
    <t>Impuesto especificos sobre la Producción y Consumo de Bienes y Servicios</t>
  </si>
  <si>
    <t>1.1.3.2.00.00.0.0.000</t>
  </si>
  <si>
    <t>Impuesto sobre Bienes y Servicios</t>
  </si>
  <si>
    <t>1.1.3.0.00.00.0.0.000</t>
  </si>
  <si>
    <t>Impuesto S/Bienes Inmuebles, Ley 7509</t>
  </si>
  <si>
    <t>1.1.2.2.02.00.0.0.000</t>
  </si>
  <si>
    <t>Impuesto S/Bienes Inmuebles, Ley 7729</t>
  </si>
  <si>
    <t>1.1.2.1.01.00.0.0.000</t>
  </si>
  <si>
    <t>Impuesto sobre la Propiedad de Bienes Inmuebles</t>
  </si>
  <si>
    <t>1.1.2.1.00.00.0.0.000</t>
  </si>
  <si>
    <t>Impuestos a la Propiedad</t>
  </si>
  <si>
    <t>1.1.2.0.00.00.0.0.000</t>
  </si>
  <si>
    <t>Ingresos Tributarios</t>
  </si>
  <si>
    <t>1.1.0.0.00.00.0.0.000</t>
  </si>
  <si>
    <t xml:space="preserve">  </t>
  </si>
  <si>
    <t>INGRESOS CORRIENTES</t>
  </si>
  <si>
    <t>1.0.0.0.00.00.0.0.000</t>
  </si>
  <si>
    <t>%</t>
  </si>
  <si>
    <t xml:space="preserve">PARCIAL </t>
  </si>
  <si>
    <t>CLASIFICACIÓN ECONÓMICA DE INGRESOS</t>
  </si>
  <si>
    <t>SEECION DE INGRESOS</t>
  </si>
  <si>
    <t>TRANFERENCIAS DE CAPITAL</t>
  </si>
  <si>
    <t xml:space="preserve">SERVICIOS </t>
  </si>
  <si>
    <t>EGRESOS TOTALES</t>
  </si>
  <si>
    <t>DETALLE GENERAL DELOBJETO DEL GASTO</t>
  </si>
  <si>
    <t>Totales</t>
  </si>
  <si>
    <t>PROGRAMA III: INVERSIONES</t>
  </si>
  <si>
    <t>PROGRAMA II: SERVICIOS COMUNALES</t>
  </si>
  <si>
    <t>PROGRAMA I: DIRECCIÓN Y ADMINISTRACIÓN GENERAL</t>
  </si>
  <si>
    <t>Elaborado por Ana María Alvarado Garita</t>
  </si>
  <si>
    <t>Yo Ana María Alvarado Garita Encargada del Sub Proceso de Presupuesto, ced 2-482-581 hago constar que los datos suministrados anteriormente corresponden a las aplicaciones dadas por la Municipalidad de Alajuela a la totalidad de los recursos con origen Específicos y Libres</t>
  </si>
  <si>
    <t>SUMAS IGUALES</t>
  </si>
  <si>
    <t>Sumas de Recursos Libres</t>
  </si>
  <si>
    <t>Sumas de Recursos Específicos</t>
  </si>
  <si>
    <t>Sumas Iguales</t>
  </si>
  <si>
    <t>O9</t>
  </si>
  <si>
    <t>O1</t>
  </si>
  <si>
    <t>III</t>
  </si>
  <si>
    <t>O5</t>
  </si>
  <si>
    <t xml:space="preserve">II </t>
  </si>
  <si>
    <t>O7</t>
  </si>
  <si>
    <t>O8</t>
  </si>
  <si>
    <t>O4</t>
  </si>
  <si>
    <t xml:space="preserve">I </t>
  </si>
  <si>
    <t>II</t>
  </si>
  <si>
    <t>Fondo de Parques Nacionales</t>
  </si>
  <si>
    <t>-</t>
  </si>
  <si>
    <t>I</t>
  </si>
  <si>
    <t>CONAGEBIO</t>
  </si>
  <si>
    <t xml:space="preserve">                                                                                                                                                </t>
  </si>
  <si>
    <t>O3</t>
  </si>
  <si>
    <t>O2</t>
  </si>
  <si>
    <t>Mantenimiento Rutinario de la Red Vial Cantonal</t>
  </si>
  <si>
    <t>Recursos con destinos especifico sin Asiganción Presupuestria</t>
  </si>
  <si>
    <t>Transferencias de Capital  Asociaciones</t>
  </si>
  <si>
    <t>O6</t>
  </si>
  <si>
    <t>Dirección Técnica y Estudio</t>
  </si>
  <si>
    <t xml:space="preserve">Unidad Técnica de Gestión Vial </t>
  </si>
  <si>
    <t>Proteccion del Medio Ambiente</t>
  </si>
  <si>
    <t>Seguridad y Vigilancia de la Comunidad</t>
  </si>
  <si>
    <t>Reparaciones Menores de Maquinaria y Equipo</t>
  </si>
  <si>
    <t>Estacionamientos y Terminales</t>
  </si>
  <si>
    <t>Servicios Sociales Complementarios</t>
  </si>
  <si>
    <t>Aseo de Vías y Sitios Públicos</t>
  </si>
  <si>
    <t>Recurso Específicos sin Asignación Presupuestaria</t>
  </si>
  <si>
    <t>Rehabilitación de la Red Vial Cantonal</t>
  </si>
  <si>
    <t>Mantenimiento Periódico de la Red Vial Cantonal</t>
  </si>
  <si>
    <t>Mantenimiento Rutunario de la Red Vial Canto</t>
  </si>
  <si>
    <t>Unidad Técnica de Gestión Vial Cantonal</t>
  </si>
  <si>
    <t xml:space="preserve">O6 </t>
  </si>
  <si>
    <t>ALCANTARILLADO PLUVIAL</t>
  </si>
  <si>
    <t>Alcantarillado Sanitario</t>
  </si>
  <si>
    <t>Recursos con destino específico sin asignación presupuestario</t>
  </si>
  <si>
    <t>IV</t>
  </si>
  <si>
    <t>Recursos Libressin Asigmnación Presupuestaria</t>
  </si>
  <si>
    <t>Juntas Admisitrativas</t>
  </si>
  <si>
    <t>Junta de Educación</t>
  </si>
  <si>
    <t>Por incumplimiento de Deberes de los Municipes</t>
  </si>
  <si>
    <t>Educativo, Culturales y Deportivo</t>
  </si>
  <si>
    <t>Administración de Inversiones Propias</t>
  </si>
  <si>
    <t>Auditoria General</t>
  </si>
  <si>
    <t xml:space="preserve">Administración General </t>
  </si>
  <si>
    <t>Unidad Técnica  de Gestión Vial Cantonal</t>
  </si>
  <si>
    <t>Aporte IFAM Para Mantenimiento y Conservación de Caminos y Calles Ley 6909</t>
  </si>
  <si>
    <t>Recurso Específicos sin Asignación Presupuestarios</t>
  </si>
  <si>
    <t>mejoras Alcantarillado Pluvial de Calle Vargas</t>
  </si>
  <si>
    <t>Contrataciòn de maquinaria para el Dragado de Quebrada Santa Marta</t>
  </si>
  <si>
    <t>Mejoras Alcantarillado Pluvial de Calle a la Pradera</t>
  </si>
  <si>
    <t>Obras de Mitigación en Boulevar la Reforma</t>
  </si>
  <si>
    <t>Contratacion de maquinaria para el Dragado de Quebrada el Barro</t>
  </si>
  <si>
    <t>Mejoras alcantarillado pluvial San Luis de Sabanilla</t>
  </si>
  <si>
    <t xml:space="preserve">Alcantarillado Sanitario </t>
  </si>
  <si>
    <t>Cuentas Especiales</t>
  </si>
  <si>
    <t>Rehabilitacion de la Red Vial Cantonal</t>
  </si>
  <si>
    <t>Mantenimiento Periòdico de la Red Vial Cantonal</t>
  </si>
  <si>
    <t>Unidad Tecnica de Gestión Vial</t>
  </si>
  <si>
    <t>Recursos Provenientes de la Ley de Simplificación Tributaria Ley No. 8114</t>
  </si>
  <si>
    <t>Acueductos</t>
  </si>
  <si>
    <t>Transferencias de Capital de Asociaciones</t>
  </si>
  <si>
    <t>Transferencias de Capital a Instiutciones Descentralizadas no Empresariales</t>
  </si>
  <si>
    <t>Admistración General</t>
  </si>
  <si>
    <t>Patentes de Licores</t>
  </si>
  <si>
    <t>Direcciòn Tecnica y estudio</t>
  </si>
  <si>
    <t xml:space="preserve">Aporte IFAM Licores Nacionales y Extranjeros </t>
  </si>
  <si>
    <t>Aporte del Consejo de Seguridad Vial Ley 9058</t>
  </si>
  <si>
    <t>Recursos libres sin asinacion Presupuestaria</t>
  </si>
  <si>
    <t>Intereses por Mora en Tributos</t>
  </si>
  <si>
    <t>Otras Multas</t>
  </si>
  <si>
    <t>Compra de equipo m{edico para la Cruz Roja de San Rafael</t>
  </si>
  <si>
    <t>Adquisicón de un Juego infantil en Urb. Las Melisas</t>
  </si>
  <si>
    <t>Construcción del Techo del Salón multiusos de la Urb La Perla</t>
  </si>
  <si>
    <t>Multas Por Mora En El Pago De Impuestos y Tasas</t>
  </si>
  <si>
    <t>Multas por Infracción Ley de Parquímetros</t>
  </si>
  <si>
    <t>Adquisición de un Juego Infantil para la comunidad de Calle Arriba en San Rafael</t>
  </si>
  <si>
    <t>Mejoras Parque Recreativa de Urb. Los Portones</t>
  </si>
  <si>
    <t>Mejoras en la Cancha Multiusos Las Abras</t>
  </si>
  <si>
    <t>Actualizacón del Plan Regulador</t>
  </si>
  <si>
    <t>Intereses Sobre Inversiones Financieras</t>
  </si>
  <si>
    <t>Derecho Plaza de Ganado</t>
  </si>
  <si>
    <t>Derecho de Estacionamiento y de Terminales</t>
  </si>
  <si>
    <t>Venta de Otros Servicios</t>
  </si>
  <si>
    <t>Construcciones Adiciones y Mejoras en los Parques de los  Distrito Alajuela</t>
  </si>
  <si>
    <t>Servicio de Parques Obras de Ornato</t>
  </si>
  <si>
    <t>Servicios de Instalación y Derivación del Agua</t>
  </si>
  <si>
    <t>Servicio de Alcantarillado Pluvial</t>
  </si>
  <si>
    <t>Reporte Operacional PTAR Urbanizaciones</t>
  </si>
  <si>
    <t>Proyecto de Sanemiento de Aguas Residuales</t>
  </si>
  <si>
    <t>Servicio de Alcantarillado Sanitario</t>
  </si>
  <si>
    <t>Alquiler de Edificios y Locales</t>
  </si>
  <si>
    <t>Remodelación Del Mercado Primera Etapa</t>
  </si>
  <si>
    <t>Alquiler de Mercado</t>
  </si>
  <si>
    <t>Construcción Obras Protección de Nacientes</t>
  </si>
  <si>
    <t>Reconstrución sistemas Acueductos Caimitos</t>
  </si>
  <si>
    <t>Cambio Conducción Canoas Higuerones II Etapas</t>
  </si>
  <si>
    <t>Estudio Uso Suelo de Nacientes</t>
  </si>
  <si>
    <t>Venta de Agua Potable e Industrial</t>
  </si>
  <si>
    <t>Timbre Parques Nacionales Ley 7788</t>
  </si>
  <si>
    <t>Auditoría General</t>
  </si>
  <si>
    <t>Timbres Municipales</t>
  </si>
  <si>
    <t>Compra de Cruz Roja</t>
  </si>
  <si>
    <t>Construcción de Cancha de Deportes en la Pradera  La Guácima</t>
  </si>
  <si>
    <t>Construcción de Cancha Multiuso Urbanización La Perla</t>
  </si>
  <si>
    <t>Catastro Multifinalitarios</t>
  </si>
  <si>
    <t>Patentes Municipales</t>
  </si>
  <si>
    <t>Impuesto Sobre Rotulos Públicos</t>
  </si>
  <si>
    <t xml:space="preserve">otros Impuestos Específicos sobre la Producción y Consumo de Servicios </t>
  </si>
  <si>
    <t>Impuesto Sobre Construcciones</t>
  </si>
  <si>
    <t>Impuesto Sobre El Cemento</t>
  </si>
  <si>
    <t>Parque del Agua II Etapa</t>
  </si>
  <si>
    <t>Impuesto Específico sobre Explotación de Recursos Naturales y Minerales</t>
  </si>
  <si>
    <t>Impuesto Bienes Inmuebles Ley 7509</t>
  </si>
  <si>
    <t>Recursos especificos sin asinacion Presupuestaria</t>
  </si>
  <si>
    <t>Transferencias de Capital a Instituciones descentralizadas no Institucionales</t>
  </si>
  <si>
    <t>Dirección Tecnica Y Estudio</t>
  </si>
  <si>
    <t>Remodelación del Edifico Municipal</t>
  </si>
  <si>
    <t>Alcantarillado Pluvial</t>
  </si>
  <si>
    <t>Por Incumplimiento de Deberes de los Municipes</t>
  </si>
  <si>
    <t>Dirección de Servicios y Mantenimiento</t>
  </si>
  <si>
    <t>Impuesto Bienes Inmuebles Ley 7729</t>
  </si>
  <si>
    <t>MONTO</t>
  </si>
  <si>
    <t>APLICACIÓN</t>
  </si>
  <si>
    <t>Proyecto</t>
  </si>
  <si>
    <t>Act/serv/grupo</t>
  </si>
  <si>
    <t xml:space="preserve">Programa </t>
  </si>
  <si>
    <t>INGRESO ESPECIFICO</t>
  </si>
  <si>
    <t>ESTADO DE ORIGEN Y APLICACIÓN DE RECURSOS ESPECIFICOS</t>
  </si>
  <si>
    <t>Cuadro 1</t>
  </si>
  <si>
    <t>Aportes IFAM para Mant. Y Conservación de</t>
  </si>
  <si>
    <t>Caminos Y Calles, Ley 6909</t>
  </si>
  <si>
    <t>PERIODO 2018</t>
  </si>
  <si>
    <t>AÑO 2018</t>
  </si>
  <si>
    <t>Registro de Deudas Fondos y Transferencias</t>
  </si>
  <si>
    <t>Derecho de Estacionamientos y Terminales</t>
  </si>
  <si>
    <t>i</t>
  </si>
  <si>
    <t>|</t>
  </si>
  <si>
    <t>Bibliotecas Virtuales</t>
  </si>
  <si>
    <t>Fecha 31/07/2018</t>
  </si>
  <si>
    <t>Aporte Junta Admva.Registro Nac. Ley 7509y 7729</t>
  </si>
  <si>
    <t>Juntas de Educación, Ley 7509 y 7729</t>
  </si>
  <si>
    <t xml:space="preserve">Organo Normalización Técnica M.de Hacienda </t>
  </si>
  <si>
    <t>Recolección de Basuras</t>
  </si>
  <si>
    <t>Parques Obras de Ornato</t>
  </si>
  <si>
    <t>Mercados, Plazas y Ferias</t>
  </si>
  <si>
    <t>Educativos, Culturales y Deportivos</t>
  </si>
  <si>
    <t>Alcantarillados Sanitarios</t>
  </si>
  <si>
    <t>Seguridad y Vigilancia en la Comunidad</t>
  </si>
  <si>
    <t>Protección del Medio Ambiente</t>
  </si>
  <si>
    <t>Atención Emergencias Cantonales</t>
  </si>
  <si>
    <t>Aporte en Especie para Servicios Y Proyectos Comunitarios</t>
  </si>
  <si>
    <t>Asfaltado de Urbanización San Gerardo</t>
  </si>
  <si>
    <t>Construcción de Pantalla Anclada en Calle el Cerro Sabanilla</t>
  </si>
  <si>
    <t>Construcción de Bastiones en el Puente San Fernando de Sarapiqui</t>
  </si>
  <si>
    <t>Mejoras Conducción Desamparados</t>
  </si>
  <si>
    <t>Ley 8316 Tanque Rio Segundo</t>
  </si>
  <si>
    <t>Tanque Rio Segundo</t>
  </si>
  <si>
    <t>Rehabilitación y Perforación Pozo Urbanización la Giralda</t>
  </si>
  <si>
    <t>Plan Municipal de Gestion de Residuos</t>
  </si>
  <si>
    <t>Plan de Mercadeo Turístico de Alajuela</t>
  </si>
  <si>
    <t>Reforestación y Educación Ambiental</t>
  </si>
  <si>
    <t>Modelo de Gestión por Resultados para la Administración por Proyectos</t>
  </si>
  <si>
    <t>Plan Regulador Urbano del Canton Central de Alajuela</t>
  </si>
  <si>
    <t>Construcción de Cancha Multiusos en calle Los Barquero</t>
  </si>
  <si>
    <t>Mejoramiento Integral de los Parques del Distrito de Alajuela</t>
  </si>
  <si>
    <t>Mejoras Infraestructura Parque en Urbanización el Bosque en la Garita</t>
  </si>
  <si>
    <t>III-06-15</t>
  </si>
  <si>
    <t>III-06-16</t>
  </si>
  <si>
    <t>III-06-17</t>
  </si>
  <si>
    <t xml:space="preserve">Aporte a IFAM, Ley Nº 7509 </t>
  </si>
  <si>
    <t>IFAM Ley 7509</t>
  </si>
  <si>
    <t>Fondo de Desarrollo Municipal Ley 7509</t>
  </si>
  <si>
    <t>III-06-14</t>
  </si>
  <si>
    <t xml:space="preserve">Comité Cantonal Deportes y Recreación </t>
  </si>
  <si>
    <t>CONAGEBIO (10% de la Ley 7788)</t>
  </si>
  <si>
    <t>Fondo para Parques Nacionales</t>
  </si>
  <si>
    <t>Plan Operación Mantenimiento y Des. del Sist. de Recolecciön y Tratamiento de Agua</t>
  </si>
  <si>
    <t>Ley 8316 Construcción Sistema Plu8vial Cementerio -Hogar Comunitario</t>
  </si>
  <si>
    <t>Protección de Nacientes</t>
  </si>
  <si>
    <t>Cortes Pluviales del Este</t>
  </si>
  <si>
    <t>Mejoras Sistema de Alcantarillado Sanitario Barrio los Angeles</t>
  </si>
  <si>
    <t>III-06-05</t>
  </si>
  <si>
    <t>III-06-13</t>
  </si>
  <si>
    <t>FEDOMA</t>
  </si>
  <si>
    <t>Por incumplimiento de Deberes de los Propietarios BI</t>
  </si>
  <si>
    <t>III-01-05</t>
  </si>
  <si>
    <t>III-01-06</t>
  </si>
  <si>
    <t>Construcción de Biblioteca  Municipal en Salón Comunal Santa Rita</t>
  </si>
  <si>
    <t>Obra de Infrestructura vial complementaria em la Comunidad de Monserrat</t>
  </si>
  <si>
    <t>Construcción de Puente Santa Rita</t>
  </si>
  <si>
    <t>Instalacion Parada de Autobus de Río Segundo</t>
  </si>
  <si>
    <t>Construcción Cordón y Caño en Cristo de Piedra San Rafael</t>
  </si>
  <si>
    <t xml:space="preserve">Plan Estratégico Informático </t>
  </si>
  <si>
    <t>Mejoras Infraestructura parque en Urb. El Bosque la Garita</t>
  </si>
  <si>
    <t>Construcción de Parque Infanti de Carrizal</t>
  </si>
  <si>
    <t>Mejoras en el Parque Central de Alajuela</t>
  </si>
  <si>
    <t>Plan Maestro y Estudio de Factibilidad de Terminal Multimodal de Alajuela</t>
  </si>
  <si>
    <t>Mejoras Parque Recreativo Urbanización Peniel</t>
  </si>
  <si>
    <t>Construcción Muro en Urbanización la Guaria</t>
  </si>
  <si>
    <t>Construcción Salón Multiusos Coodeplan</t>
  </si>
  <si>
    <t>Mejoras para la infraestructura Escuela Silvia Montero</t>
  </si>
  <si>
    <t>Construcción de Puentes Peatonales en el Cantón de Alajuela</t>
  </si>
  <si>
    <t>Mejoramiento de la Red Vial Distrito de Sarapiquí</t>
  </si>
  <si>
    <t>IV-05-01</t>
  </si>
  <si>
    <t>Construcción de Camerinos y Baños en la Plaza de Deportes de Ciruelas Distrito San Antonio</t>
  </si>
  <si>
    <t>IV-06-02</t>
  </si>
  <si>
    <t>Dierección Técnica y Estudio</t>
  </si>
  <si>
    <t>Rehabilitación Planta de Tratamiento Villa Bonita</t>
  </si>
  <si>
    <t>Perforación de Pozo La Garita</t>
  </si>
  <si>
    <t>LEY 8316 MEJORAS SISTEMA PLUVIAL PACTO DEL JOCOTE</t>
  </si>
  <si>
    <t xml:space="preserve"> Ley 8316 Rehabilitación Planta de Tratamiento Villa Bonita</t>
  </si>
  <si>
    <t>LEY 8316 MEJORAS SISTEMA PLUVIAL LA CLINICA</t>
  </si>
  <si>
    <t>Estación de Autobuses Distritales de Alajuela Fecosa</t>
  </si>
  <si>
    <t>Remodelación del Mercado Municipal</t>
  </si>
  <si>
    <t>Diseño y Planos del Centro Cívico</t>
  </si>
  <si>
    <t>Construcción de Rampas Peatonales</t>
  </si>
  <si>
    <t>Mejoras Sistema Pluvial Calle Pedregal</t>
  </si>
  <si>
    <t>Construcción y equipamiento de Centro de Cuido y Desrrollo infantil del Cantón de Alajuela</t>
  </si>
  <si>
    <t>Remodelacion del Mercado Municipal</t>
  </si>
  <si>
    <t>Mejoramiento Pluvial San Rafael</t>
  </si>
  <si>
    <t>Construcción del Centro Agricola</t>
  </si>
  <si>
    <t>PRESUPUESTO EXTRAORDINARIO 3</t>
  </si>
  <si>
    <t>PRESUPUESTO EXTRAORDIARIO 3</t>
  </si>
  <si>
    <t>PRESUPUESTO EXTRAORDINARIO 3 DE EGRESOS</t>
  </si>
  <si>
    <t xml:space="preserve">PRESUPUESTO EXTRAORDINARIO 3 </t>
  </si>
</sst>
</file>

<file path=xl/styles.xml><?xml version="1.0" encoding="utf-8"?>
<styleSheet xmlns="http://schemas.openxmlformats.org/spreadsheetml/2006/main">
  <numFmts count="8">
    <numFmt numFmtId="43" formatCode="_(* #,##0.00_);_(* \(#,##0.00\);_(* &quot;-&quot;??_);_(@_)"/>
    <numFmt numFmtId="164" formatCode="_-* #,##0.00_-;\-* #,##0.00_-;_-* &quot;-&quot;??_-;_-@_-"/>
    <numFmt numFmtId="165" formatCode="&quot;₡&quot;#,##0.00"/>
    <numFmt numFmtId="166" formatCode="[$¢-140A]#,##0.00"/>
    <numFmt numFmtId="167" formatCode="&quot;¢&quot;#,##0.00"/>
    <numFmt numFmtId="168" formatCode="&quot;$&quot;#,##0.00"/>
    <numFmt numFmtId="169" formatCode="_-[$€]* #,##0.00_-;\-[$€]* #,##0.00_-;_-[$€]* &quot;-&quot;??_-;_-@_-"/>
    <numFmt numFmtId="170" formatCode="_(&quot;¢&quot;* #,##0.00_);_(&quot;¢&quot;* \(#,##0.00\);_(&quot;¢&quot;* &quot;-&quot;??_);_(@_)"/>
  </numFmts>
  <fonts count="26">
    <font>
      <sz val="10"/>
      <name val="Arial"/>
    </font>
    <font>
      <sz val="10"/>
      <name val="Arial"/>
    </font>
    <font>
      <b/>
      <sz val="10"/>
      <name val="Times New Roman"/>
      <family val="1"/>
    </font>
    <font>
      <sz val="10"/>
      <name val="Times New Roman"/>
      <family val="1"/>
    </font>
    <font>
      <b/>
      <u/>
      <sz val="10"/>
      <name val="Times New Roman"/>
      <family val="1"/>
    </font>
    <font>
      <sz val="10"/>
      <color indexed="8"/>
      <name val="Times New Roman"/>
      <family val="1"/>
    </font>
    <font>
      <sz val="10"/>
      <name val="Arial"/>
      <family val="2"/>
    </font>
    <font>
      <b/>
      <sz val="10"/>
      <name val="Arial"/>
      <family val="2"/>
    </font>
    <font>
      <sz val="10"/>
      <color indexed="10"/>
      <name val="Times New Roman"/>
      <family val="1"/>
    </font>
    <font>
      <b/>
      <sz val="10"/>
      <color indexed="10"/>
      <name val="Times New Roman"/>
      <family val="1"/>
    </font>
    <font>
      <i/>
      <sz val="10"/>
      <name val="Arial"/>
      <family val="2"/>
    </font>
    <font>
      <b/>
      <i/>
      <sz val="10"/>
      <name val="Arial"/>
      <family val="2"/>
    </font>
    <font>
      <b/>
      <u/>
      <sz val="10"/>
      <name val="Arial"/>
      <family val="2"/>
    </font>
    <font>
      <b/>
      <i/>
      <sz val="9"/>
      <name val="Arial"/>
      <family val="2"/>
    </font>
    <font>
      <b/>
      <sz val="10"/>
      <color indexed="10"/>
      <name val="Arial"/>
      <family val="2"/>
    </font>
    <font>
      <u/>
      <sz val="10"/>
      <color indexed="12"/>
      <name val="Arial"/>
      <family val="2"/>
    </font>
    <font>
      <b/>
      <sz val="10"/>
      <color indexed="8"/>
      <name val="Arial"/>
      <family val="2"/>
    </font>
    <font>
      <sz val="10"/>
      <color indexed="8"/>
      <name val="Arial"/>
      <family val="2"/>
    </font>
    <font>
      <sz val="10"/>
      <color indexed="48"/>
      <name val="Arial"/>
      <family val="2"/>
    </font>
    <font>
      <b/>
      <sz val="10"/>
      <color indexed="12"/>
      <name val="Arial"/>
      <family val="2"/>
    </font>
    <font>
      <sz val="10"/>
      <color indexed="12"/>
      <name val="Arial"/>
      <family val="2"/>
    </font>
    <font>
      <sz val="10"/>
      <color indexed="10"/>
      <name val="Arial"/>
      <family val="2"/>
    </font>
    <font>
      <b/>
      <sz val="8"/>
      <color indexed="81"/>
      <name val="Tahoma"/>
    </font>
    <font>
      <sz val="8"/>
      <color indexed="81"/>
      <name val="Tahoma"/>
    </font>
    <font>
      <b/>
      <sz val="8"/>
      <color indexed="81"/>
      <name val="Tahoma"/>
      <family val="2"/>
    </font>
    <font>
      <sz val="8"/>
      <color indexed="81"/>
      <name val="Tahoma"/>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rgb="FF000000"/>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indexed="13"/>
        <bgColor indexed="64"/>
      </patternFill>
    </fill>
    <fill>
      <patternFill patternType="solid">
        <fgColor theme="8" tint="0.59999389629810485"/>
        <bgColor indexed="64"/>
      </patternFill>
    </fill>
    <fill>
      <patternFill patternType="solid">
        <fgColor indexed="45"/>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s>
  <cellStyleXfs count="12">
    <xf numFmtId="0" fontId="0" fillId="0" borderId="0"/>
    <xf numFmtId="43"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cellStyleXfs>
  <cellXfs count="469">
    <xf numFmtId="0" fontId="0" fillId="0" borderId="0" xfId="0"/>
    <xf numFmtId="43" fontId="3" fillId="0" borderId="0" xfId="0" applyNumberFormat="1" applyFont="1" applyFill="1"/>
    <xf numFmtId="43" fontId="3" fillId="0" borderId="0" xfId="1" applyFont="1" applyFill="1"/>
    <xf numFmtId="166" fontId="3" fillId="0" borderId="0" xfId="1" applyNumberFormat="1" applyFont="1" applyFill="1"/>
    <xf numFmtId="0" fontId="0" fillId="0" borderId="0" xfId="0" applyBorder="1"/>
    <xf numFmtId="43" fontId="2" fillId="0" borderId="0" xfId="0" applyNumberFormat="1" applyFont="1" applyFill="1"/>
    <xf numFmtId="4" fontId="7" fillId="2" borderId="19" xfId="0" applyNumberFormat="1" applyFont="1" applyFill="1" applyBorder="1"/>
    <xf numFmtId="166" fontId="7" fillId="2" borderId="18" xfId="0" applyNumberFormat="1" applyFont="1" applyFill="1" applyBorder="1"/>
    <xf numFmtId="164" fontId="7" fillId="2" borderId="18" xfId="2" applyFont="1" applyFill="1" applyBorder="1"/>
    <xf numFmtId="0" fontId="7" fillId="2" borderId="18" xfId="0" applyFont="1" applyFill="1" applyBorder="1"/>
    <xf numFmtId="0" fontId="7" fillId="2" borderId="17" xfId="0" applyFont="1" applyFill="1" applyBorder="1"/>
    <xf numFmtId="4" fontId="0" fillId="0" borderId="5" xfId="0" applyNumberFormat="1" applyBorder="1"/>
    <xf numFmtId="164" fontId="0" fillId="0" borderId="0" xfId="2" applyFont="1" applyBorder="1"/>
    <xf numFmtId="0" fontId="10" fillId="0" borderId="0" xfId="0" applyFont="1" applyBorder="1"/>
    <xf numFmtId="0" fontId="6" fillId="0" borderId="4" xfId="0" applyFont="1" applyBorder="1"/>
    <xf numFmtId="0" fontId="0" fillId="0" borderId="0" xfId="0" applyFill="1" applyBorder="1"/>
    <xf numFmtId="0" fontId="0" fillId="0" borderId="0" xfId="0" applyFont="1" applyFill="1" applyBorder="1"/>
    <xf numFmtId="0" fontId="0" fillId="0" borderId="0" xfId="0" applyFill="1" applyBorder="1" applyProtection="1"/>
    <xf numFmtId="0" fontId="0" fillId="0" borderId="0" xfId="0" applyFill="1" applyBorder="1" applyAlignment="1" applyProtection="1">
      <alignment wrapText="1"/>
    </xf>
    <xf numFmtId="164" fontId="7" fillId="0" borderId="0" xfId="2" applyFont="1" applyBorder="1"/>
    <xf numFmtId="0" fontId="7" fillId="0" borderId="0" xfId="0" applyFont="1" applyBorder="1" applyAlignment="1">
      <alignment wrapText="1"/>
    </xf>
    <xf numFmtId="0" fontId="7" fillId="0" borderId="4" xfId="0" applyFont="1" applyBorder="1"/>
    <xf numFmtId="0" fontId="0" fillId="0" borderId="5" xfId="0" applyBorder="1"/>
    <xf numFmtId="166" fontId="10" fillId="0" borderId="0" xfId="0" applyNumberFormat="1" applyFont="1" applyBorder="1"/>
    <xf numFmtId="0" fontId="7" fillId="0" borderId="0" xfId="0" applyFont="1"/>
    <xf numFmtId="164" fontId="0" fillId="0" borderId="0" xfId="0" applyNumberFormat="1"/>
    <xf numFmtId="0" fontId="0" fillId="0" borderId="4" xfId="0" applyBorder="1"/>
    <xf numFmtId="4" fontId="7" fillId="2" borderId="5" xfId="0" applyNumberFormat="1" applyFont="1" applyFill="1" applyBorder="1"/>
    <xf numFmtId="0" fontId="7" fillId="4" borderId="4" xfId="0" applyFont="1" applyFill="1" applyBorder="1"/>
    <xf numFmtId="166" fontId="7" fillId="2" borderId="0" xfId="0" applyNumberFormat="1" applyFont="1" applyFill="1" applyBorder="1"/>
    <xf numFmtId="0" fontId="7" fillId="2" borderId="0" xfId="0" applyFont="1" applyFill="1" applyBorder="1"/>
    <xf numFmtId="0" fontId="7" fillId="2" borderId="4" xfId="0" applyFont="1" applyFill="1" applyBorder="1"/>
    <xf numFmtId="0" fontId="12" fillId="2" borderId="0" xfId="0" applyFont="1" applyFill="1" applyBorder="1"/>
    <xf numFmtId="0" fontId="13" fillId="0" borderId="0" xfId="0" applyFont="1" applyBorder="1"/>
    <xf numFmtId="0" fontId="10" fillId="0" borderId="4" xfId="0" applyFont="1" applyBorder="1"/>
    <xf numFmtId="0" fontId="10" fillId="0" borderId="0" xfId="0" applyFont="1"/>
    <xf numFmtId="4" fontId="7" fillId="0" borderId="0" xfId="0" applyNumberFormat="1" applyFont="1" applyBorder="1"/>
    <xf numFmtId="0" fontId="10" fillId="0" borderId="0" xfId="0" applyFont="1" applyBorder="1" applyAlignment="1">
      <alignment vertical="top"/>
    </xf>
    <xf numFmtId="4" fontId="10" fillId="0" borderId="0" xfId="0" applyNumberFormat="1" applyFont="1" applyBorder="1" applyAlignment="1">
      <alignment vertical="top"/>
    </xf>
    <xf numFmtId="0" fontId="10" fillId="0" borderId="0" xfId="0" applyFont="1" applyBorder="1" applyAlignment="1">
      <alignment wrapText="1"/>
    </xf>
    <xf numFmtId="166" fontId="0" fillId="2" borderId="0" xfId="0" applyNumberFormat="1" applyFill="1" applyBorder="1"/>
    <xf numFmtId="0" fontId="0" fillId="2" borderId="0" xfId="0" applyFill="1" applyBorder="1"/>
    <xf numFmtId="4" fontId="10" fillId="0" borderId="5" xfId="0" applyNumberFormat="1" applyFont="1" applyBorder="1"/>
    <xf numFmtId="0" fontId="11" fillId="0" borderId="4" xfId="0" applyFont="1" applyBorder="1"/>
    <xf numFmtId="0" fontId="7" fillId="2" borderId="0" xfId="0" applyFont="1" applyFill="1" applyBorder="1" applyAlignment="1">
      <alignment wrapText="1"/>
    </xf>
    <xf numFmtId="166" fontId="7" fillId="0" borderId="0" xfId="0" applyNumberFormat="1" applyFont="1" applyBorder="1"/>
    <xf numFmtId="166" fontId="0" fillId="0" borderId="0" xfId="0" applyNumberFormat="1" applyBorder="1"/>
    <xf numFmtId="4" fontId="7" fillId="0" borderId="5" xfId="0" applyNumberFormat="1" applyFont="1" applyBorder="1"/>
    <xf numFmtId="4" fontId="11" fillId="0" borderId="5" xfId="0" applyNumberFormat="1" applyFont="1" applyBorder="1"/>
    <xf numFmtId="4" fontId="7" fillId="0" borderId="5" xfId="0" applyNumberFormat="1" applyFont="1" applyFill="1" applyBorder="1"/>
    <xf numFmtId="0" fontId="6" fillId="0" borderId="0" xfId="0" applyFont="1" applyBorder="1" applyAlignment="1">
      <alignment wrapText="1"/>
    </xf>
    <xf numFmtId="166" fontId="6" fillId="0" borderId="0" xfId="0" applyNumberFormat="1" applyFont="1" applyBorder="1"/>
    <xf numFmtId="0" fontId="0" fillId="0" borderId="16" xfId="0" applyBorder="1"/>
    <xf numFmtId="166" fontId="7" fillId="0" borderId="16" xfId="0" applyNumberFormat="1" applyFont="1" applyBorder="1"/>
    <xf numFmtId="0" fontId="7" fillId="0" borderId="16" xfId="0" applyFont="1" applyBorder="1" applyAlignment="1">
      <alignment wrapText="1"/>
    </xf>
    <xf numFmtId="0" fontId="7" fillId="0" borderId="15" xfId="0" applyFont="1" applyBorder="1"/>
    <xf numFmtId="0" fontId="7" fillId="0" borderId="0" xfId="0" applyFont="1" applyFill="1" applyBorder="1"/>
    <xf numFmtId="0" fontId="10" fillId="0" borderId="0" xfId="0" applyFont="1" applyFill="1" applyBorder="1"/>
    <xf numFmtId="0" fontId="6" fillId="0" borderId="0" xfId="0" applyFont="1"/>
    <xf numFmtId="165" fontId="6" fillId="0" borderId="0" xfId="0" applyNumberFormat="1" applyFont="1" applyBorder="1"/>
    <xf numFmtId="165" fontId="7" fillId="0" borderId="0" xfId="0" applyNumberFormat="1" applyFont="1" applyBorder="1"/>
    <xf numFmtId="0" fontId="0" fillId="0" borderId="5" xfId="0" applyFill="1" applyBorder="1"/>
    <xf numFmtId="4" fontId="0" fillId="0" borderId="5" xfId="0" applyNumberFormat="1" applyFill="1" applyBorder="1"/>
    <xf numFmtId="0" fontId="0" fillId="0" borderId="0" xfId="0" applyBorder="1" applyAlignment="1">
      <alignment wrapText="1"/>
    </xf>
    <xf numFmtId="0" fontId="0" fillId="0" borderId="3" xfId="0" applyBorder="1"/>
    <xf numFmtId="0" fontId="0" fillId="0" borderId="2" xfId="0" applyBorder="1"/>
    <xf numFmtId="0" fontId="0" fillId="0" borderId="1" xfId="0" applyBorder="1"/>
    <xf numFmtId="0" fontId="7" fillId="2" borderId="19" xfId="0" applyFont="1" applyFill="1" applyBorder="1" applyAlignment="1">
      <alignment horizontal="center"/>
    </xf>
    <xf numFmtId="0" fontId="7" fillId="2" borderId="18" xfId="0" applyFont="1" applyFill="1" applyBorder="1" applyAlignment="1">
      <alignment horizontal="center"/>
    </xf>
    <xf numFmtId="0" fontId="7" fillId="2" borderId="17" xfId="0" applyFont="1" applyFill="1" applyBorder="1" applyAlignment="1">
      <alignment horizontal="center"/>
    </xf>
    <xf numFmtId="0" fontId="0" fillId="0" borderId="20" xfId="0" applyBorder="1"/>
    <xf numFmtId="0" fontId="0" fillId="0" borderId="15" xfId="0" applyBorder="1"/>
    <xf numFmtId="0" fontId="7" fillId="0" borderId="0" xfId="0" applyFont="1" applyAlignment="1">
      <alignment horizontal="center"/>
    </xf>
    <xf numFmtId="0" fontId="0" fillId="0" borderId="0" xfId="0" applyFill="1"/>
    <xf numFmtId="4" fontId="0" fillId="0" borderId="0" xfId="0" applyNumberFormat="1" applyFill="1"/>
    <xf numFmtId="170" fontId="0" fillId="0" borderId="0" xfId="0" applyNumberFormat="1" applyFill="1"/>
    <xf numFmtId="4" fontId="14" fillId="0" borderId="0" xfId="0" applyNumberFormat="1" applyFont="1" applyFill="1"/>
    <xf numFmtId="4" fontId="7" fillId="0" borderId="0" xfId="0" applyNumberFormat="1" applyFont="1" applyFill="1"/>
    <xf numFmtId="4" fontId="7" fillId="0" borderId="0" xfId="0" applyNumberFormat="1" applyFont="1" applyBorder="1" applyAlignment="1"/>
    <xf numFmtId="4" fontId="0" fillId="0" borderId="0" xfId="0" applyNumberFormat="1" applyBorder="1" applyAlignment="1"/>
    <xf numFmtId="4" fontId="6" fillId="0" borderId="0" xfId="0" applyNumberFormat="1" applyFont="1" applyBorder="1" applyAlignment="1"/>
    <xf numFmtId="0" fontId="7" fillId="0" borderId="0" xfId="0" applyFont="1" applyBorder="1" applyAlignment="1"/>
    <xf numFmtId="4" fontId="0" fillId="0" borderId="0" xfId="0" applyNumberFormat="1" applyBorder="1"/>
    <xf numFmtId="0" fontId="0" fillId="0" borderId="0" xfId="0" applyBorder="1" applyAlignment="1"/>
    <xf numFmtId="4" fontId="7" fillId="0" borderId="5" xfId="0" applyNumberFormat="1" applyFont="1" applyBorder="1" applyAlignment="1"/>
    <xf numFmtId="4" fontId="6" fillId="0" borderId="0" xfId="2" applyNumberFormat="1" applyFont="1" applyFill="1"/>
    <xf numFmtId="4" fontId="0" fillId="3" borderId="0" xfId="0" applyNumberFormat="1" applyFill="1"/>
    <xf numFmtId="0" fontId="0" fillId="0" borderId="0" xfId="0" applyFill="1" applyAlignment="1">
      <alignment horizontal="left"/>
    </xf>
    <xf numFmtId="0" fontId="0" fillId="0" borderId="0" xfId="0" applyFill="1" applyAlignment="1"/>
    <xf numFmtId="0" fontId="0" fillId="2" borderId="0" xfId="0" applyFill="1"/>
    <xf numFmtId="0" fontId="7" fillId="0" borderId="0" xfId="0" applyFont="1" applyFill="1"/>
    <xf numFmtId="0" fontId="7" fillId="0" borderId="17" xfId="0" applyFont="1" applyBorder="1"/>
    <xf numFmtId="0" fontId="0" fillId="8" borderId="0" xfId="0" applyFill="1"/>
    <xf numFmtId="0" fontId="0" fillId="9" borderId="0" xfId="0" applyFill="1"/>
    <xf numFmtId="0" fontId="7" fillId="8" borderId="0" xfId="0" applyFont="1" applyFill="1"/>
    <xf numFmtId="0" fontId="17" fillId="8" borderId="0" xfId="0" applyFont="1" applyFill="1" applyBorder="1"/>
    <xf numFmtId="4" fontId="0" fillId="0" borderId="18" xfId="0" applyNumberFormat="1" applyBorder="1" applyAlignment="1"/>
    <xf numFmtId="4" fontId="0" fillId="0" borderId="19" xfId="0" applyNumberFormat="1" applyBorder="1" applyAlignment="1"/>
    <xf numFmtId="4" fontId="10" fillId="0" borderId="5" xfId="0" applyNumberFormat="1" applyFont="1" applyBorder="1" applyAlignment="1">
      <alignment vertical="top"/>
    </xf>
    <xf numFmtId="0" fontId="11" fillId="3" borderId="23" xfId="0" applyFont="1" applyFill="1" applyBorder="1"/>
    <xf numFmtId="0" fontId="0" fillId="0" borderId="0" xfId="0"/>
    <xf numFmtId="0" fontId="3" fillId="0" borderId="0" xfId="0" applyFont="1" applyFill="1"/>
    <xf numFmtId="166" fontId="3" fillId="0" borderId="0" xfId="0" applyNumberFormat="1" applyFont="1" applyFill="1"/>
    <xf numFmtId="167" fontId="3" fillId="0" borderId="0" xfId="0" applyNumberFormat="1" applyFont="1" applyFill="1"/>
    <xf numFmtId="4" fontId="3" fillId="0" borderId="0" xfId="0" applyNumberFormat="1" applyFont="1" applyFill="1"/>
    <xf numFmtId="166" fontId="2" fillId="0" borderId="0" xfId="0" applyNumberFormat="1" applyFont="1" applyFill="1"/>
    <xf numFmtId="0" fontId="2" fillId="0" borderId="13" xfId="0" applyFont="1" applyFill="1" applyBorder="1" applyAlignment="1">
      <alignment horizontal="center"/>
    </xf>
    <xf numFmtId="0" fontId="8" fillId="0" borderId="0" xfId="0" applyFont="1" applyFill="1"/>
    <xf numFmtId="0" fontId="2" fillId="0" borderId="0" xfId="0" applyFont="1" applyFill="1"/>
    <xf numFmtId="0" fontId="3" fillId="0" borderId="0" xfId="0" applyFont="1" applyFill="1" applyBorder="1"/>
    <xf numFmtId="0" fontId="3" fillId="0" borderId="13" xfId="0" applyFont="1" applyFill="1" applyBorder="1"/>
    <xf numFmtId="166" fontId="3" fillId="0" borderId="0" xfId="0" applyNumberFormat="1" applyFont="1" applyFill="1" applyBorder="1"/>
    <xf numFmtId="4" fontId="2" fillId="0" borderId="0" xfId="0" applyNumberFormat="1" applyFont="1" applyFill="1"/>
    <xf numFmtId="0" fontId="2" fillId="0" borderId="0"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0" fillId="0" borderId="0" xfId="0" applyBorder="1"/>
    <xf numFmtId="0" fontId="7" fillId="0" borderId="0" xfId="0" applyFont="1" applyBorder="1"/>
    <xf numFmtId="0" fontId="6" fillId="0" borderId="0" xfId="0" applyFont="1" applyBorder="1"/>
    <xf numFmtId="0" fontId="2" fillId="0" borderId="0" xfId="0" applyFont="1" applyFill="1" applyBorder="1"/>
    <xf numFmtId="0" fontId="2" fillId="0" borderId="17" xfId="0" applyFont="1" applyFill="1" applyBorder="1"/>
    <xf numFmtId="0" fontId="2" fillId="0" borderId="18" xfId="0" applyFont="1" applyFill="1" applyBorder="1"/>
    <xf numFmtId="0" fontId="3" fillId="0" borderId="18" xfId="0" applyFont="1" applyFill="1" applyBorder="1"/>
    <xf numFmtId="166" fontId="2" fillId="0" borderId="19" xfId="0" applyNumberFormat="1" applyFont="1" applyFill="1" applyBorder="1"/>
    <xf numFmtId="0" fontId="2" fillId="0" borderId="4" xfId="0" applyFont="1" applyFill="1" applyBorder="1"/>
    <xf numFmtId="0" fontId="2" fillId="0" borderId="12" xfId="0" applyFont="1" applyFill="1" applyBorder="1" applyAlignment="1">
      <alignment horizontal="center"/>
    </xf>
    <xf numFmtId="0" fontId="2" fillId="0" borderId="14" xfId="0" applyFont="1" applyFill="1" applyBorder="1" applyAlignment="1">
      <alignment horizontal="center"/>
    </xf>
    <xf numFmtId="0" fontId="3" fillId="0" borderId="0" xfId="0" applyFont="1" applyFill="1" applyBorder="1" applyAlignment="1">
      <alignment horizontal="center"/>
    </xf>
    <xf numFmtId="166" fontId="2" fillId="0" borderId="5" xfId="0" applyNumberFormat="1" applyFont="1" applyFill="1" applyBorder="1"/>
    <xf numFmtId="166" fontId="2" fillId="0" borderId="0" xfId="0" applyNumberFormat="1" applyFont="1" applyFill="1" applyBorder="1"/>
    <xf numFmtId="0" fontId="2" fillId="0" borderId="5"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5" fillId="0" borderId="0" xfId="0" applyFont="1" applyFill="1" applyBorder="1" applyAlignment="1">
      <alignment horizontal="center"/>
    </xf>
    <xf numFmtId="0" fontId="2" fillId="0" borderId="15" xfId="0" applyFont="1" applyFill="1" applyBorder="1"/>
    <xf numFmtId="0" fontId="2" fillId="0" borderId="16" xfId="0" applyFont="1" applyFill="1" applyBorder="1"/>
    <xf numFmtId="0" fontId="3" fillId="0" borderId="16" xfId="0" applyFont="1" applyFill="1" applyBorder="1"/>
    <xf numFmtId="0" fontId="3" fillId="0" borderId="16" xfId="0" applyFont="1" applyBorder="1" applyAlignment="1" applyProtection="1">
      <alignment horizontal="justify" vertical="top" wrapText="1"/>
    </xf>
    <xf numFmtId="0" fontId="9" fillId="0" borderId="0" xfId="0" applyFont="1" applyFill="1"/>
    <xf numFmtId="166" fontId="9" fillId="0" borderId="0" xfId="0" applyNumberFormat="1" applyFont="1" applyFill="1"/>
    <xf numFmtId="0" fontId="3" fillId="0" borderId="2" xfId="0" applyFont="1" applyFill="1" applyBorder="1" applyAlignment="1">
      <alignment horizontal="center"/>
    </xf>
    <xf numFmtId="0" fontId="0" fillId="0" borderId="5" xfId="0" applyBorder="1"/>
    <xf numFmtId="165" fontId="2" fillId="0" borderId="18" xfId="0" applyNumberFormat="1" applyFont="1" applyFill="1" applyBorder="1"/>
    <xf numFmtId="0" fontId="3" fillId="0" borderId="0" xfId="0" applyFont="1" applyBorder="1" applyAlignment="1">
      <alignment horizontal="center"/>
    </xf>
    <xf numFmtId="0" fontId="3" fillId="0" borderId="0" xfId="0" applyFont="1" applyBorder="1" applyAlignment="1">
      <alignment horizontal="justify" vertical="top" wrapText="1"/>
    </xf>
    <xf numFmtId="165" fontId="3" fillId="0" borderId="0" xfId="0" applyNumberFormat="1" applyFont="1" applyFill="1"/>
    <xf numFmtId="166" fontId="2" fillId="0" borderId="3" xfId="0" applyNumberFormat="1" applyFont="1" applyFill="1" applyBorder="1"/>
    <xf numFmtId="168" fontId="3" fillId="0" borderId="0" xfId="0" applyNumberFormat="1" applyFont="1" applyFill="1"/>
    <xf numFmtId="0" fontId="6" fillId="0" borderId="0" xfId="0" applyFont="1" applyBorder="1" applyAlignment="1">
      <alignment vertical="distributed" readingOrder="1"/>
    </xf>
    <xf numFmtId="0" fontId="4" fillId="0" borderId="2" xfId="0" applyFont="1" applyFill="1" applyBorder="1"/>
    <xf numFmtId="165" fontId="2" fillId="0" borderId="2" xfId="0" applyNumberFormat="1" applyFont="1" applyFill="1" applyBorder="1"/>
    <xf numFmtId="0" fontId="7" fillId="4" borderId="0" xfId="0" applyFont="1" applyFill="1"/>
    <xf numFmtId="164" fontId="7" fillId="4" borderId="0" xfId="0" applyNumberFormat="1" applyFont="1" applyFill="1"/>
    <xf numFmtId="166" fontId="7" fillId="4" borderId="0" xfId="0" applyNumberFormat="1" applyFont="1" applyFill="1"/>
    <xf numFmtId="164" fontId="7" fillId="0" borderId="0" xfId="0" applyNumberFormat="1" applyFont="1"/>
    <xf numFmtId="0" fontId="11" fillId="3" borderId="0" xfId="0" applyFont="1" applyFill="1" applyBorder="1"/>
    <xf numFmtId="43" fontId="7" fillId="0" borderId="0" xfId="2" applyNumberFormat="1" applyFont="1" applyBorder="1"/>
    <xf numFmtId="164" fontId="6" fillId="0" borderId="0" xfId="2" applyFont="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0" fillId="0" borderId="3" xfId="0"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0" fillId="0" borderId="5" xfId="0" applyBorder="1" applyAlignment="1">
      <alignment horizontal="center"/>
    </xf>
    <xf numFmtId="0" fontId="7" fillId="0" borderId="5" xfId="0" applyFont="1" applyBorder="1" applyAlignment="1">
      <alignment horizontal="center"/>
    </xf>
    <xf numFmtId="0" fontId="0" fillId="0" borderId="0" xfId="0"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0" borderId="3" xfId="0" applyFont="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20" xfId="0" applyFont="1" applyFill="1" applyBorder="1" applyAlignment="1">
      <alignment horizontal="center"/>
    </xf>
    <xf numFmtId="0" fontId="0" fillId="0" borderId="18" xfId="0" applyBorder="1" applyAlignment="1"/>
    <xf numFmtId="0" fontId="7" fillId="0" borderId="4" xfId="0" quotePrefix="1" applyFont="1" applyBorder="1" applyAlignment="1">
      <alignment horizontal="center"/>
    </xf>
    <xf numFmtId="0" fontId="7" fillId="0" borderId="0" xfId="0" quotePrefix="1" applyFont="1" applyBorder="1" applyAlignment="1">
      <alignment horizontal="center"/>
    </xf>
    <xf numFmtId="0" fontId="7" fillId="0" borderId="5" xfId="0" quotePrefix="1" applyFont="1" applyBorder="1" applyAlignment="1">
      <alignment horizontal="center"/>
    </xf>
    <xf numFmtId="0" fontId="7" fillId="2" borderId="0" xfId="0" applyFont="1" applyFill="1" applyBorder="1" applyAlignment="1">
      <alignment horizontal="center"/>
    </xf>
    <xf numFmtId="0" fontId="7" fillId="2" borderId="4"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0" fillId="0" borderId="0" xfId="0"/>
    <xf numFmtId="0" fontId="7" fillId="0" borderId="0" xfId="0" applyFont="1"/>
    <xf numFmtId="0" fontId="0" fillId="0" borderId="0" xfId="0" applyBorder="1"/>
    <xf numFmtId="0" fontId="7" fillId="0" borderId="0" xfId="0" applyFont="1" applyBorder="1"/>
    <xf numFmtId="0" fontId="6" fillId="0" borderId="0" xfId="0" applyFont="1" applyBorder="1"/>
    <xf numFmtId="0" fontId="7" fillId="0" borderId="0" xfId="0" applyFont="1" applyFill="1" applyBorder="1" applyAlignment="1">
      <alignment horizontal="center"/>
    </xf>
    <xf numFmtId="4" fontId="7" fillId="0" borderId="0" xfId="0" applyNumberFormat="1" applyFont="1"/>
    <xf numFmtId="0" fontId="7" fillId="2" borderId="0" xfId="0" applyFont="1" applyFill="1" applyBorder="1"/>
    <xf numFmtId="166" fontId="7" fillId="2" borderId="0" xfId="0" applyNumberFormat="1" applyFont="1" applyFill="1" applyBorder="1"/>
    <xf numFmtId="0" fontId="7" fillId="2" borderId="0" xfId="0" applyFont="1" applyFill="1" applyBorder="1" applyAlignment="1">
      <alignment horizontal="center"/>
    </xf>
    <xf numFmtId="0" fontId="0" fillId="0" borderId="0" xfId="0" applyFill="1"/>
    <xf numFmtId="0" fontId="7" fillId="0" borderId="0" xfId="0" applyFont="1" applyFill="1" applyAlignment="1">
      <alignment horizontal="center"/>
    </xf>
    <xf numFmtId="166" fontId="0" fillId="0" borderId="0" xfId="0" applyNumberFormat="1" applyFill="1" applyBorder="1"/>
    <xf numFmtId="0" fontId="0" fillId="0" borderId="0" xfId="0" applyFill="1" applyBorder="1"/>
    <xf numFmtId="0" fontId="19" fillId="0" borderId="0" xfId="0" applyFont="1" applyFill="1" applyBorder="1" applyAlignment="1">
      <alignment horizontal="center"/>
    </xf>
    <xf numFmtId="166" fontId="0" fillId="0" borderId="0" xfId="0" applyNumberFormat="1" applyFill="1"/>
    <xf numFmtId="166" fontId="21" fillId="0" borderId="0" xfId="0" applyNumberFormat="1" applyFont="1" applyFill="1" applyBorder="1"/>
    <xf numFmtId="4" fontId="0" fillId="0" borderId="0" xfId="0" applyNumberFormat="1" applyFill="1"/>
    <xf numFmtId="4" fontId="7" fillId="0" borderId="0" xfId="0" applyNumberFormat="1" applyFont="1" applyFill="1"/>
    <xf numFmtId="0" fontId="0" fillId="0" borderId="0" xfId="0" applyFill="1" applyBorder="1" applyAlignment="1">
      <alignment horizontal="justify" vertical="top" wrapText="1"/>
    </xf>
    <xf numFmtId="43" fontId="0" fillId="0" borderId="0" xfId="0" applyNumberFormat="1" applyFill="1"/>
    <xf numFmtId="0" fontId="7" fillId="0" borderId="16" xfId="0" applyFont="1" applyFill="1" applyBorder="1" applyAlignment="1">
      <alignment horizontal="center"/>
    </xf>
    <xf numFmtId="0" fontId="0" fillId="0" borderId="16" xfId="0" applyFill="1" applyBorder="1"/>
    <xf numFmtId="166" fontId="0" fillId="0" borderId="16" xfId="0" applyNumberFormat="1" applyFill="1" applyBorder="1"/>
    <xf numFmtId="0" fontId="7" fillId="0" borderId="0" xfId="0" applyFont="1" applyFill="1"/>
    <xf numFmtId="0" fontId="7" fillId="0" borderId="0" xfId="0" applyFont="1" applyFill="1" applyBorder="1"/>
    <xf numFmtId="4" fontId="0" fillId="0" borderId="0" xfId="0" applyNumberFormat="1" applyFill="1" applyBorder="1"/>
    <xf numFmtId="0" fontId="7" fillId="0" borderId="4" xfId="0" applyFont="1" applyFill="1" applyBorder="1" applyAlignment="1">
      <alignment horizontal="center"/>
    </xf>
    <xf numFmtId="166" fontId="7" fillId="0" borderId="18" xfId="0" applyNumberFormat="1" applyFont="1" applyFill="1" applyBorder="1"/>
    <xf numFmtId="0" fontId="7" fillId="0" borderId="18" xfId="0" applyFont="1" applyFill="1" applyBorder="1" applyAlignment="1">
      <alignment horizontal="center"/>
    </xf>
    <xf numFmtId="4" fontId="6" fillId="0" borderId="0" xfId="2" applyNumberFormat="1" applyFont="1" applyFill="1"/>
    <xf numFmtId="4" fontId="7" fillId="0" borderId="0" xfId="2" applyNumberFormat="1" applyFont="1" applyFill="1"/>
    <xf numFmtId="4" fontId="6" fillId="0" borderId="0" xfId="2" applyNumberFormat="1" applyFont="1" applyFill="1" applyAlignment="1">
      <alignment horizontal="justify" vertical="top" wrapText="1"/>
    </xf>
    <xf numFmtId="4" fontId="0" fillId="8" borderId="0" xfId="0" applyNumberFormat="1" applyFill="1"/>
    <xf numFmtId="0" fontId="0" fillId="8" borderId="0" xfId="0" applyFill="1"/>
    <xf numFmtId="166" fontId="7" fillId="0" borderId="0" xfId="0" applyNumberFormat="1" applyFont="1" applyFill="1" applyBorder="1"/>
    <xf numFmtId="0" fontId="7" fillId="0" borderId="15" xfId="0" applyFont="1" applyFill="1" applyBorder="1" applyAlignment="1">
      <alignment horizontal="center"/>
    </xf>
    <xf numFmtId="4" fontId="0" fillId="3" borderId="0" xfId="0" applyNumberFormat="1" applyFill="1"/>
    <xf numFmtId="0" fontId="0" fillId="2" borderId="0" xfId="0" applyFill="1" applyBorder="1"/>
    <xf numFmtId="166" fontId="0" fillId="2" borderId="0" xfId="0" applyNumberFormat="1" applyFill="1" applyBorder="1"/>
    <xf numFmtId="0" fontId="7" fillId="0" borderId="4" xfId="0" applyFont="1" applyFill="1" applyBorder="1" applyAlignment="1">
      <alignment horizontal="left"/>
    </xf>
    <xf numFmtId="0" fontId="7" fillId="0" borderId="0" xfId="0" applyFont="1" applyFill="1" applyBorder="1" applyAlignment="1">
      <alignment horizontal="left"/>
    </xf>
    <xf numFmtId="0" fontId="7" fillId="0" borderId="4" xfId="0" applyFont="1" applyFill="1" applyBorder="1" applyAlignment="1">
      <alignment horizontal="justify" vertical="top" wrapText="1"/>
    </xf>
    <xf numFmtId="0" fontId="0" fillId="2" borderId="0" xfId="0" applyFill="1" applyBorder="1" applyAlignment="1"/>
    <xf numFmtId="0" fontId="7" fillId="0" borderId="0" xfId="0" applyFont="1" applyFill="1" applyBorder="1" applyAlignment="1">
      <alignment horizontal="justify" vertical="top" wrapText="1"/>
    </xf>
    <xf numFmtId="0" fontId="7" fillId="0" borderId="0" xfId="0" applyFont="1" applyFill="1" applyBorder="1" applyAlignment="1">
      <alignment horizontal="justify" vertical="justify" wrapText="1"/>
    </xf>
    <xf numFmtId="0" fontId="0" fillId="0" borderId="15" xfId="0" applyFill="1" applyBorder="1" applyAlignment="1"/>
    <xf numFmtId="0" fontId="0" fillId="0" borderId="16" xfId="0" applyFill="1" applyBorder="1" applyAlignment="1"/>
    <xf numFmtId="0" fontId="0" fillId="0" borderId="0" xfId="0" applyFill="1" applyBorder="1" applyAlignment="1"/>
    <xf numFmtId="0" fontId="7" fillId="0" borderId="17" xfId="0" applyFont="1" applyFill="1" applyBorder="1" applyAlignment="1"/>
    <xf numFmtId="0" fontId="7" fillId="0" borderId="18" xfId="0" applyFont="1" applyFill="1" applyBorder="1" applyAlignment="1"/>
    <xf numFmtId="0" fontId="21" fillId="0" borderId="4" xfId="0" applyFont="1" applyFill="1" applyBorder="1" applyAlignment="1"/>
    <xf numFmtId="0" fontId="0" fillId="0" borderId="4" xfId="0" applyFill="1" applyBorder="1" applyAlignment="1"/>
    <xf numFmtId="0" fontId="7" fillId="0" borderId="4" xfId="0" applyFont="1" applyFill="1" applyBorder="1" applyAlignment="1"/>
    <xf numFmtId="0" fontId="7" fillId="0" borderId="0" xfId="0" applyFont="1" applyFill="1" applyBorder="1" applyAlignment="1"/>
    <xf numFmtId="0" fontId="0" fillId="0" borderId="16" xfId="0" applyFill="1" applyBorder="1" applyAlignment="1">
      <alignment horizontal="left"/>
    </xf>
    <xf numFmtId="0" fontId="19" fillId="0" borderId="0" xfId="0" applyFont="1" applyFill="1" applyBorder="1" applyAlignment="1">
      <alignment horizontal="left"/>
    </xf>
    <xf numFmtId="0" fontId="7" fillId="0" borderId="16" xfId="0" applyFont="1" applyFill="1" applyBorder="1" applyAlignment="1">
      <alignment horizontal="left"/>
    </xf>
    <xf numFmtId="0" fontId="7" fillId="0" borderId="18" xfId="0" applyFont="1" applyFill="1" applyBorder="1" applyAlignment="1">
      <alignment horizontal="left"/>
    </xf>
    <xf numFmtId="0" fontId="0" fillId="0" borderId="0" xfId="0" applyFill="1" applyBorder="1" applyAlignment="1">
      <alignment horizontal="left"/>
    </xf>
    <xf numFmtId="4" fontId="6" fillId="8" borderId="0" xfId="2" applyNumberFormat="1" applyFont="1" applyFill="1"/>
    <xf numFmtId="4" fontId="7" fillId="8" borderId="0" xfId="2" applyNumberFormat="1" applyFont="1" applyFill="1"/>
    <xf numFmtId="4" fontId="7" fillId="8" borderId="0" xfId="0" applyNumberFormat="1" applyFont="1" applyFill="1"/>
    <xf numFmtId="0" fontId="7" fillId="0" borderId="0" xfId="0" applyFont="1" applyFill="1" applyBorder="1" applyAlignment="1">
      <alignment horizontal="center" wrapText="1"/>
    </xf>
    <xf numFmtId="0" fontId="7" fillId="0" borderId="18" xfId="0" applyFont="1" applyBorder="1"/>
    <xf numFmtId="4" fontId="6" fillId="2" borderId="5" xfId="0" applyNumberFormat="1" applyFont="1" applyFill="1" applyBorder="1"/>
    <xf numFmtId="4" fontId="6" fillId="10" borderId="0" xfId="2" applyNumberFormat="1" applyFont="1" applyFill="1"/>
    <xf numFmtId="4" fontId="6" fillId="2" borderId="0" xfId="2" applyNumberFormat="1" applyFont="1" applyFill="1"/>
    <xf numFmtId="4" fontId="17" fillId="8" borderId="0" xfId="2" applyNumberFormat="1" applyFont="1" applyFill="1" applyBorder="1"/>
    <xf numFmtId="4" fontId="17" fillId="8" borderId="0" xfId="0" applyNumberFormat="1" applyFont="1" applyFill="1" applyBorder="1"/>
    <xf numFmtId="0" fontId="7" fillId="0" borderId="0" xfId="0" applyFont="1" applyBorder="1" applyAlignment="1">
      <alignment horizontal="left"/>
    </xf>
    <xf numFmtId="0" fontId="2" fillId="0" borderId="0" xfId="0" applyFont="1" applyBorder="1"/>
    <xf numFmtId="0" fontId="7" fillId="2" borderId="18" xfId="0" applyFont="1" applyFill="1" applyBorder="1" applyAlignment="1">
      <alignment horizontal="center"/>
    </xf>
    <xf numFmtId="0" fontId="7" fillId="2" borderId="0" xfId="0" applyFont="1" applyFill="1" applyBorder="1" applyAlignment="1">
      <alignment horizontal="left" wrapText="1"/>
    </xf>
    <xf numFmtId="0" fontId="7" fillId="2" borderId="0" xfId="0" applyFont="1" applyFill="1" applyBorder="1" applyAlignment="1">
      <alignment horizontal="left"/>
    </xf>
    <xf numFmtId="0" fontId="7" fillId="0" borderId="2" xfId="0" applyFont="1" applyFill="1" applyBorder="1" applyAlignment="1">
      <alignment horizontal="center"/>
    </xf>
    <xf numFmtId="4" fontId="6" fillId="3" borderId="5" xfId="0" applyNumberFormat="1" applyFont="1" applyFill="1" applyBorder="1"/>
    <xf numFmtId="166" fontId="7" fillId="3" borderId="19" xfId="0" applyNumberFormat="1" applyFont="1" applyFill="1" applyBorder="1"/>
    <xf numFmtId="4" fontId="0" fillId="3" borderId="5" xfId="0" applyNumberFormat="1" applyFill="1" applyBorder="1"/>
    <xf numFmtId="4" fontId="20" fillId="3" borderId="5" xfId="0" applyNumberFormat="1" applyFont="1" applyFill="1" applyBorder="1"/>
    <xf numFmtId="4" fontId="7" fillId="3" borderId="5" xfId="0" applyNumberFormat="1" applyFont="1" applyFill="1" applyBorder="1" applyAlignment="1">
      <alignment horizontal="center"/>
    </xf>
    <xf numFmtId="4" fontId="20" fillId="3" borderId="20" xfId="0" applyNumberFormat="1" applyFont="1" applyFill="1" applyBorder="1"/>
    <xf numFmtId="4" fontId="18" fillId="3" borderId="5" xfId="0" applyNumberFormat="1" applyFont="1" applyFill="1" applyBorder="1"/>
    <xf numFmtId="0" fontId="7" fillId="2" borderId="4" xfId="0" applyFont="1" applyFill="1" applyBorder="1" applyAlignment="1">
      <alignment horizontal="left"/>
    </xf>
    <xf numFmtId="4" fontId="0" fillId="2" borderId="5" xfId="0" applyNumberFormat="1" applyFill="1" applyBorder="1"/>
    <xf numFmtId="0" fontId="7" fillId="2" borderId="4" xfId="0" applyFont="1" applyFill="1" applyBorder="1" applyAlignment="1">
      <alignment horizontal="center"/>
    </xf>
    <xf numFmtId="0" fontId="7" fillId="2" borderId="17" xfId="0" applyFont="1" applyFill="1" applyBorder="1" applyAlignment="1"/>
    <xf numFmtId="0" fontId="7" fillId="2" borderId="18" xfId="0" applyFont="1" applyFill="1" applyBorder="1" applyAlignment="1"/>
    <xf numFmtId="166" fontId="7" fillId="2" borderId="18" xfId="0" applyNumberFormat="1" applyFont="1" applyFill="1" applyBorder="1"/>
    <xf numFmtId="0" fontId="7" fillId="2" borderId="18" xfId="0" applyFont="1" applyFill="1" applyBorder="1" applyAlignment="1">
      <alignment horizontal="left"/>
    </xf>
    <xf numFmtId="166" fontId="7" fillId="2" borderId="19" xfId="0" applyNumberFormat="1" applyFont="1" applyFill="1" applyBorder="1"/>
    <xf numFmtId="0" fontId="7" fillId="2" borderId="4" xfId="0" applyFont="1" applyFill="1" applyBorder="1" applyAlignment="1">
      <alignment horizontal="justify" vertical="top" wrapText="1"/>
    </xf>
    <xf numFmtId="0" fontId="7" fillId="2" borderId="0" xfId="0" applyFont="1" applyFill="1" applyBorder="1" applyAlignment="1">
      <alignment horizontal="justify" vertical="top" wrapText="1"/>
    </xf>
    <xf numFmtId="0" fontId="0" fillId="2" borderId="0" xfId="0" applyFill="1" applyBorder="1" applyAlignment="1">
      <alignment horizontal="justify" vertical="top" wrapText="1"/>
    </xf>
    <xf numFmtId="0" fontId="19" fillId="2" borderId="0" xfId="0" applyFont="1" applyFill="1" applyBorder="1" applyAlignment="1">
      <alignment horizontal="center"/>
    </xf>
    <xf numFmtId="0" fontId="19" fillId="2" borderId="0" xfId="0" applyFont="1" applyFill="1" applyBorder="1" applyAlignment="1">
      <alignment horizontal="left"/>
    </xf>
    <xf numFmtId="4" fontId="20" fillId="2" borderId="5" xfId="0" applyNumberFormat="1" applyFont="1" applyFill="1" applyBorder="1"/>
    <xf numFmtId="4" fontId="7" fillId="2" borderId="5" xfId="0" applyNumberFormat="1" applyFont="1" applyFill="1" applyBorder="1" applyAlignment="1">
      <alignment horizontal="center"/>
    </xf>
    <xf numFmtId="0" fontId="0" fillId="2" borderId="4" xfId="0" applyFill="1" applyBorder="1" applyAlignment="1"/>
    <xf numFmtId="4" fontId="0" fillId="2" borderId="0" xfId="0" applyNumberFormat="1" applyFill="1"/>
    <xf numFmtId="0" fontId="7" fillId="0" borderId="1" xfId="0" applyFont="1" applyFill="1" applyBorder="1" applyAlignment="1">
      <alignment horizontal="justify" vertical="top" wrapText="1"/>
    </xf>
    <xf numFmtId="0" fontId="7" fillId="0" borderId="2" xfId="0" applyFont="1" applyFill="1" applyBorder="1" applyAlignment="1">
      <alignment horizontal="justify" vertical="top" wrapText="1"/>
    </xf>
    <xf numFmtId="0" fontId="0" fillId="0" borderId="2" xfId="0" applyFill="1" applyBorder="1" applyAlignment="1">
      <alignment horizontal="justify" vertical="top" wrapText="1"/>
    </xf>
    <xf numFmtId="0" fontId="7" fillId="0" borderId="2" xfId="0" applyFont="1" applyFill="1" applyBorder="1" applyAlignment="1">
      <alignment horizontal="left"/>
    </xf>
    <xf numFmtId="4" fontId="0" fillId="3" borderId="3" xfId="0" applyNumberFormat="1" applyFill="1" applyBorder="1"/>
    <xf numFmtId="0" fontId="7" fillId="0" borderId="17" xfId="0" applyFont="1" applyFill="1" applyBorder="1" applyAlignment="1">
      <alignment horizontal="center"/>
    </xf>
    <xf numFmtId="0" fontId="0" fillId="0" borderId="18" xfId="0" applyFill="1" applyBorder="1"/>
    <xf numFmtId="0" fontId="0" fillId="0" borderId="18" xfId="0" applyFill="1" applyBorder="1" applyAlignment="1">
      <alignment horizontal="left"/>
    </xf>
    <xf numFmtId="0" fontId="7" fillId="0" borderId="1" xfId="0" applyFont="1" applyFill="1" applyBorder="1" applyAlignment="1">
      <alignment horizontal="center"/>
    </xf>
    <xf numFmtId="0" fontId="7" fillId="0" borderId="22" xfId="0" applyFont="1" applyFill="1" applyBorder="1" applyAlignment="1">
      <alignment horizontal="center"/>
    </xf>
    <xf numFmtId="0" fontId="21" fillId="0" borderId="0" xfId="0" applyFont="1" applyFill="1" applyBorder="1" applyAlignment="1"/>
    <xf numFmtId="0" fontId="7" fillId="0" borderId="22" xfId="0" applyFont="1" applyFill="1" applyBorder="1" applyAlignment="1">
      <alignment textRotation="255"/>
    </xf>
    <xf numFmtId="0" fontId="7" fillId="0" borderId="22" xfId="0" applyFont="1" applyFill="1" applyBorder="1" applyAlignment="1">
      <alignment wrapText="1"/>
    </xf>
    <xf numFmtId="0" fontId="7" fillId="0" borderId="1" xfId="0" applyFont="1" applyFill="1" applyBorder="1" applyAlignment="1"/>
    <xf numFmtId="0" fontId="7" fillId="0" borderId="2" xfId="0" applyFont="1" applyFill="1" applyBorder="1" applyAlignment="1"/>
    <xf numFmtId="0" fontId="0" fillId="0" borderId="2" xfId="0" applyFill="1" applyBorder="1" applyAlignment="1"/>
    <xf numFmtId="166" fontId="0" fillId="2" borderId="5" xfId="0" applyNumberFormat="1" applyFill="1" applyBorder="1"/>
    <xf numFmtId="0" fontId="7" fillId="0" borderId="0" xfId="0" applyFont="1" applyFill="1" applyBorder="1" applyAlignment="1">
      <alignment horizontal="left" wrapText="1"/>
    </xf>
    <xf numFmtId="4" fontId="6" fillId="0" borderId="0" xfId="0" applyNumberFormat="1" applyFont="1" applyFill="1" applyBorder="1"/>
    <xf numFmtId="166" fontId="16" fillId="3" borderId="0" xfId="0" applyNumberFormat="1" applyFont="1" applyFill="1" applyBorder="1"/>
    <xf numFmtId="4" fontId="6" fillId="3" borderId="0" xfId="0" applyNumberFormat="1" applyFont="1" applyFill="1" applyBorder="1"/>
    <xf numFmtId="166" fontId="7" fillId="3" borderId="0" xfId="0" applyNumberFormat="1" applyFont="1" applyFill="1" applyBorder="1"/>
    <xf numFmtId="4" fontId="0" fillId="2" borderId="0" xfId="0" applyNumberFormat="1" applyFill="1" applyBorder="1"/>
    <xf numFmtId="4" fontId="6" fillId="2" borderId="0" xfId="0" applyNumberFormat="1" applyFont="1" applyFill="1" applyBorder="1"/>
    <xf numFmtId="4" fontId="0" fillId="3" borderId="0" xfId="0" applyNumberFormat="1" applyFill="1" applyBorder="1"/>
    <xf numFmtId="4" fontId="3" fillId="3" borderId="0" xfId="2" applyNumberFormat="1" applyFont="1" applyFill="1" applyBorder="1"/>
    <xf numFmtId="166" fontId="7" fillId="8" borderId="0" xfId="0" applyNumberFormat="1" applyFont="1" applyFill="1" applyBorder="1"/>
    <xf numFmtId="4" fontId="20" fillId="3" borderId="0" xfId="0" applyNumberFormat="1" applyFont="1" applyFill="1" applyBorder="1"/>
    <xf numFmtId="4" fontId="20" fillId="2" borderId="0" xfId="0" applyNumberFormat="1" applyFont="1" applyFill="1" applyBorder="1"/>
    <xf numFmtId="4" fontId="7" fillId="2" borderId="0" xfId="0" applyNumberFormat="1" applyFont="1" applyFill="1" applyBorder="1" applyAlignment="1">
      <alignment horizontal="center"/>
    </xf>
    <xf numFmtId="0" fontId="0" fillId="3" borderId="0" xfId="0" applyFill="1" applyBorder="1"/>
    <xf numFmtId="4" fontId="18" fillId="3" borderId="0" xfId="0" applyNumberFormat="1" applyFont="1" applyFill="1" applyBorder="1"/>
    <xf numFmtId="4" fontId="7" fillId="3" borderId="0" xfId="0" applyNumberFormat="1" applyFont="1" applyFill="1" applyBorder="1" applyAlignment="1">
      <alignment horizontal="center"/>
    </xf>
    <xf numFmtId="4" fontId="3" fillId="0" borderId="0" xfId="0" applyNumberFormat="1" applyFont="1" applyFill="1" applyBorder="1"/>
    <xf numFmtId="166" fontId="16" fillId="2" borderId="0" xfId="0" applyNumberFormat="1" applyFont="1" applyFill="1" applyBorder="1"/>
    <xf numFmtId="4" fontId="6" fillId="8" borderId="0" xfId="0" applyNumberFormat="1" applyFont="1" applyFill="1"/>
    <xf numFmtId="4" fontId="7" fillId="2" borderId="0" xfId="0" applyNumberFormat="1" applyFont="1" applyFill="1" applyBorder="1" applyAlignment="1">
      <alignment horizontal="left"/>
    </xf>
    <xf numFmtId="4" fontId="7" fillId="0" borderId="0" xfId="0" applyNumberFormat="1" applyFont="1" applyFill="1" applyBorder="1" applyAlignment="1">
      <alignment horizontal="left"/>
    </xf>
    <xf numFmtId="0" fontId="7" fillId="3" borderId="0" xfId="0" applyFont="1" applyFill="1" applyBorder="1" applyAlignment="1">
      <alignment horizontal="left" wrapText="1"/>
    </xf>
    <xf numFmtId="0" fontId="0" fillId="2" borderId="4" xfId="0" applyFill="1" applyBorder="1"/>
    <xf numFmtId="4" fontId="6" fillId="2" borderId="0" xfId="0" applyNumberFormat="1" applyFont="1" applyFill="1"/>
    <xf numFmtId="4" fontId="0" fillId="3" borderId="20" xfId="0" applyNumberFormat="1" applyFill="1" applyBorder="1"/>
    <xf numFmtId="0" fontId="7" fillId="3" borderId="22" xfId="0" applyFont="1" applyFill="1" applyBorder="1" applyAlignment="1">
      <alignment horizontal="center"/>
    </xf>
    <xf numFmtId="166" fontId="0" fillId="3" borderId="5" xfId="0" applyNumberFormat="1" applyFill="1" applyBorder="1"/>
    <xf numFmtId="0" fontId="7" fillId="0" borderId="2" xfId="0" applyFont="1" applyFill="1" applyBorder="1" applyAlignment="1">
      <alignment horizontal="justify" vertical="justify" wrapText="1"/>
    </xf>
    <xf numFmtId="166" fontId="0" fillId="0" borderId="2" xfId="0" applyNumberFormat="1" applyFill="1" applyBorder="1"/>
    <xf numFmtId="0" fontId="7" fillId="0" borderId="16" xfId="0" applyFont="1" applyFill="1" applyBorder="1" applyAlignment="1">
      <alignment horizontal="justify" vertical="justify" wrapText="1"/>
    </xf>
    <xf numFmtId="0" fontId="7" fillId="0" borderId="16" xfId="0" applyFont="1" applyFill="1" applyBorder="1" applyAlignment="1">
      <alignment horizontal="left" wrapText="1"/>
    </xf>
    <xf numFmtId="4" fontId="3" fillId="3" borderId="3" xfId="0" applyNumberFormat="1" applyFont="1" applyFill="1" applyBorder="1"/>
    <xf numFmtId="0" fontId="0" fillId="0" borderId="3" xfId="0" applyFill="1" applyBorder="1" applyAlignment="1">
      <alignment horizontal="justify" vertical="top" wrapText="1"/>
    </xf>
    <xf numFmtId="166" fontId="0" fillId="0" borderId="5" xfId="0" applyNumberFormat="1" applyFill="1" applyBorder="1"/>
    <xf numFmtId="0" fontId="16" fillId="2" borderId="0" xfId="0" applyFont="1" applyFill="1" applyBorder="1" applyAlignment="1">
      <alignment horizontal="center"/>
    </xf>
    <xf numFmtId="0" fontId="7" fillId="2" borderId="2" xfId="0" applyFont="1" applyFill="1" applyBorder="1" applyAlignment="1">
      <alignment horizontal="center"/>
    </xf>
    <xf numFmtId="0" fontId="0" fillId="8" borderId="0" xfId="0" applyFill="1" applyBorder="1"/>
    <xf numFmtId="166" fontId="7" fillId="3" borderId="5" xfId="0" applyNumberFormat="1" applyFont="1" applyFill="1" applyBorder="1"/>
    <xf numFmtId="0" fontId="7" fillId="0" borderId="15" xfId="0" applyFont="1" applyFill="1" applyBorder="1" applyAlignment="1">
      <alignment horizontal="left"/>
    </xf>
    <xf numFmtId="166" fontId="7" fillId="0" borderId="16" xfId="0" applyNumberFormat="1" applyFont="1" applyFill="1" applyBorder="1"/>
    <xf numFmtId="166" fontId="7" fillId="3" borderId="20" xfId="0" applyNumberFormat="1" applyFont="1" applyFill="1" applyBorder="1"/>
    <xf numFmtId="0" fontId="7" fillId="2" borderId="16" xfId="0" applyFont="1" applyFill="1" applyBorder="1" applyAlignment="1">
      <alignment horizontal="center"/>
    </xf>
    <xf numFmtId="0" fontId="7" fillId="2" borderId="16" xfId="0" applyFont="1" applyFill="1" applyBorder="1" applyAlignment="1">
      <alignment horizontal="left"/>
    </xf>
    <xf numFmtId="166" fontId="0" fillId="3" borderId="20" xfId="0" applyNumberFormat="1" applyFill="1" applyBorder="1"/>
    <xf numFmtId="0" fontId="0" fillId="0" borderId="1" xfId="0" applyFill="1" applyBorder="1" applyAlignment="1"/>
    <xf numFmtId="0" fontId="7" fillId="2" borderId="1" xfId="0" applyFont="1" applyFill="1" applyBorder="1" applyAlignment="1"/>
    <xf numFmtId="0" fontId="7" fillId="2" borderId="2" xfId="0" applyFont="1" applyFill="1" applyBorder="1" applyAlignment="1"/>
    <xf numFmtId="166" fontId="7" fillId="2" borderId="2" xfId="0" applyNumberFormat="1" applyFont="1" applyFill="1" applyBorder="1"/>
    <xf numFmtId="0" fontId="7" fillId="2" borderId="2" xfId="0" applyFont="1" applyFill="1" applyBorder="1" applyAlignment="1">
      <alignment horizontal="left"/>
    </xf>
    <xf numFmtId="166" fontId="7" fillId="2" borderId="3" xfId="0" applyNumberFormat="1" applyFont="1" applyFill="1" applyBorder="1"/>
    <xf numFmtId="0" fontId="7" fillId="2" borderId="15" xfId="0" applyFont="1" applyFill="1" applyBorder="1" applyAlignment="1">
      <alignment horizontal="center"/>
    </xf>
    <xf numFmtId="166" fontId="0" fillId="2" borderId="16" xfId="0" applyNumberFormat="1" applyFill="1" applyBorder="1"/>
    <xf numFmtId="0" fontId="19" fillId="2" borderId="16" xfId="0" applyFont="1" applyFill="1" applyBorder="1" applyAlignment="1">
      <alignment horizontal="center"/>
    </xf>
    <xf numFmtId="0" fontId="7" fillId="2" borderId="1" xfId="0" applyFont="1" applyFill="1" applyBorder="1" applyAlignment="1">
      <alignment horizontal="left"/>
    </xf>
    <xf numFmtId="4" fontId="0" fillId="2" borderId="3" xfId="0" applyNumberFormat="1" applyFill="1" applyBorder="1"/>
    <xf numFmtId="0" fontId="7" fillId="2" borderId="1" xfId="0" applyFont="1" applyFill="1" applyBorder="1" applyAlignment="1">
      <alignment horizontal="justify" vertical="top" wrapText="1"/>
    </xf>
    <xf numFmtId="0" fontId="7" fillId="2" borderId="2" xfId="0" applyFont="1" applyFill="1" applyBorder="1" applyAlignment="1">
      <alignment horizontal="justify" vertical="top" wrapText="1"/>
    </xf>
    <xf numFmtId="0" fontId="0" fillId="2" borderId="2" xfId="0" applyFill="1" applyBorder="1" applyAlignment="1">
      <alignment horizontal="justify" vertical="top" wrapText="1"/>
    </xf>
    <xf numFmtId="4" fontId="6" fillId="2" borderId="3" xfId="0" applyNumberFormat="1" applyFont="1" applyFill="1" applyBorder="1"/>
    <xf numFmtId="4" fontId="6" fillId="2" borderId="20" xfId="0" applyNumberFormat="1" applyFont="1" applyFill="1" applyBorder="1"/>
    <xf numFmtId="166" fontId="16" fillId="3" borderId="19" xfId="0" applyNumberFormat="1" applyFont="1" applyFill="1" applyBorder="1"/>
    <xf numFmtId="166" fontId="7" fillId="0" borderId="19" xfId="0" applyNumberFormat="1" applyFont="1" applyFill="1" applyBorder="1"/>
    <xf numFmtId="166" fontId="6" fillId="0" borderId="0" xfId="0" applyNumberFormat="1" applyFont="1" applyFill="1" applyBorder="1"/>
    <xf numFmtId="0" fontId="7" fillId="9" borderId="4" xfId="0" applyFont="1" applyFill="1" applyBorder="1" applyAlignment="1">
      <alignment horizontal="center"/>
    </xf>
    <xf numFmtId="0" fontId="7" fillId="9" borderId="0" xfId="0" applyFont="1" applyFill="1" applyBorder="1" applyAlignment="1">
      <alignment horizontal="center"/>
    </xf>
    <xf numFmtId="166" fontId="0" fillId="9" borderId="0" xfId="0" applyNumberFormat="1" applyFill="1" applyBorder="1"/>
    <xf numFmtId="0" fontId="7" fillId="9" borderId="0" xfId="0" applyFont="1" applyFill="1" applyBorder="1" applyAlignment="1">
      <alignment horizontal="left"/>
    </xf>
    <xf numFmtId="4" fontId="6" fillId="9" borderId="5" xfId="0" applyNumberFormat="1" applyFont="1" applyFill="1" applyBorder="1"/>
    <xf numFmtId="4" fontId="6" fillId="9" borderId="0" xfId="0" applyNumberFormat="1" applyFont="1" applyFill="1" applyBorder="1"/>
    <xf numFmtId="4" fontId="6" fillId="9" borderId="0" xfId="2" applyNumberFormat="1" applyFont="1" applyFill="1"/>
    <xf numFmtId="4" fontId="0" fillId="9" borderId="0" xfId="0" applyNumberFormat="1" applyFill="1"/>
    <xf numFmtId="0" fontId="2" fillId="9" borderId="0" xfId="0" applyFont="1" applyFill="1" applyBorder="1"/>
    <xf numFmtId="0" fontId="7" fillId="9" borderId="17" xfId="0" applyFont="1" applyFill="1" applyBorder="1" applyAlignment="1"/>
    <xf numFmtId="0" fontId="7" fillId="9" borderId="18" xfId="0" applyFont="1" applyFill="1" applyBorder="1" applyAlignment="1"/>
    <xf numFmtId="166" fontId="7" fillId="9" borderId="18" xfId="0" applyNumberFormat="1" applyFont="1" applyFill="1" applyBorder="1"/>
    <xf numFmtId="0" fontId="7" fillId="9" borderId="18" xfId="0" applyFont="1" applyFill="1" applyBorder="1" applyAlignment="1">
      <alignment horizontal="center"/>
    </xf>
    <xf numFmtId="0" fontId="7" fillId="9" borderId="18" xfId="0" applyFont="1" applyFill="1" applyBorder="1" applyAlignment="1">
      <alignment horizontal="left"/>
    </xf>
    <xf numFmtId="166" fontId="7" fillId="9" borderId="19" xfId="0" applyNumberFormat="1" applyFont="1" applyFill="1" applyBorder="1"/>
    <xf numFmtId="166" fontId="16" fillId="9" borderId="0" xfId="0" applyNumberFormat="1" applyFont="1" applyFill="1" applyBorder="1"/>
    <xf numFmtId="166" fontId="7" fillId="9" borderId="0" xfId="0" applyNumberFormat="1" applyFont="1" applyFill="1" applyBorder="1"/>
    <xf numFmtId="0" fontId="7" fillId="2" borderId="1" xfId="0" applyFont="1" applyFill="1" applyBorder="1" applyAlignment="1">
      <alignment horizontal="center"/>
    </xf>
    <xf numFmtId="0" fontId="7" fillId="2" borderId="2" xfId="0" applyFont="1" applyFill="1" applyBorder="1" applyAlignment="1">
      <alignment horizontal="left" wrapText="1"/>
    </xf>
    <xf numFmtId="166" fontId="0" fillId="2" borderId="2" xfId="0" applyNumberFormat="1" applyFill="1" applyBorder="1"/>
    <xf numFmtId="166" fontId="0" fillId="2" borderId="21" xfId="0" applyNumberFormat="1" applyFill="1" applyBorder="1"/>
    <xf numFmtId="0" fontId="7" fillId="2" borderId="17" xfId="0" applyFont="1" applyFill="1" applyBorder="1" applyAlignment="1">
      <alignment horizontal="left"/>
    </xf>
    <xf numFmtId="166" fontId="0" fillId="2" borderId="18" xfId="0" applyNumberFormat="1" applyFill="1" applyBorder="1"/>
    <xf numFmtId="4" fontId="0" fillId="0" borderId="5" xfId="0" applyNumberFormat="1" applyFill="1" applyBorder="1"/>
    <xf numFmtId="164" fontId="0" fillId="0" borderId="2" xfId="2" applyFont="1" applyFill="1" applyBorder="1" applyAlignment="1"/>
    <xf numFmtId="0" fontId="7" fillId="0" borderId="2" xfId="0" applyFont="1" applyFill="1" applyBorder="1" applyAlignment="1">
      <alignment horizontal="left" wrapText="1"/>
    </xf>
    <xf numFmtId="4" fontId="0" fillId="0" borderId="3" xfId="0" applyNumberFormat="1" applyFill="1" applyBorder="1"/>
    <xf numFmtId="164" fontId="7" fillId="0" borderId="4" xfId="2" applyFont="1" applyFill="1" applyBorder="1" applyAlignment="1"/>
    <xf numFmtId="164" fontId="7" fillId="0" borderId="0" xfId="2" applyFont="1" applyFill="1" applyBorder="1" applyAlignment="1"/>
    <xf numFmtId="0" fontId="6" fillId="0" borderId="0" xfId="0" applyFont="1" applyBorder="1" applyAlignment="1">
      <alignment horizontal="left" wrapText="1"/>
    </xf>
    <xf numFmtId="4" fontId="6" fillId="0" borderId="0" xfId="0" applyNumberFormat="1" applyFont="1" applyBorder="1" applyAlignment="1">
      <alignment horizontal="left" wrapText="1"/>
    </xf>
    <xf numFmtId="164" fontId="0" fillId="0" borderId="0" xfId="2" applyFont="1" applyFill="1" applyBorder="1"/>
    <xf numFmtId="164" fontId="7" fillId="0" borderId="18" xfId="2" applyFont="1" applyFill="1" applyBorder="1"/>
    <xf numFmtId="0" fontId="7" fillId="0" borderId="18" xfId="0" applyFont="1" applyFill="1" applyBorder="1" applyAlignment="1">
      <alignment horizontal="left" wrapText="1"/>
    </xf>
    <xf numFmtId="166" fontId="7" fillId="5" borderId="19" xfId="0" applyNumberFormat="1" applyFont="1" applyFill="1" applyBorder="1"/>
    <xf numFmtId="164" fontId="7" fillId="0" borderId="2" xfId="2" applyFont="1" applyFill="1" applyBorder="1" applyAlignment="1"/>
    <xf numFmtId="4" fontId="6" fillId="3" borderId="3" xfId="0" applyNumberFormat="1" applyFont="1" applyFill="1" applyBorder="1"/>
    <xf numFmtId="164" fontId="0" fillId="0" borderId="16" xfId="2" applyFont="1" applyFill="1" applyBorder="1"/>
    <xf numFmtId="4" fontId="6" fillId="3" borderId="20" xfId="0" applyNumberFormat="1" applyFont="1" applyFill="1" applyBorder="1"/>
    <xf numFmtId="164" fontId="0" fillId="0" borderId="0" xfId="2" applyFont="1" applyFill="1" applyBorder="1" applyAlignment="1"/>
    <xf numFmtId="4" fontId="0" fillId="5" borderId="5" xfId="0" applyNumberFormat="1" applyFill="1" applyBorder="1"/>
    <xf numFmtId="164" fontId="7" fillId="0" borderId="2" xfId="2" applyFont="1" applyFill="1" applyBorder="1"/>
    <xf numFmtId="166" fontId="7" fillId="3" borderId="3" xfId="0" applyNumberFormat="1" applyFont="1" applyFill="1" applyBorder="1"/>
    <xf numFmtId="0" fontId="7" fillId="0" borderId="0" xfId="0" applyFont="1" applyBorder="1" applyAlignment="1">
      <alignment horizontal="left" wrapText="1"/>
    </xf>
    <xf numFmtId="164" fontId="0" fillId="0" borderId="0" xfId="2" applyFont="1" applyFill="1" applyBorder="1" applyAlignment="1">
      <alignment horizontal="justify" vertical="top" wrapText="1"/>
    </xf>
    <xf numFmtId="0" fontId="0" fillId="0" borderId="16" xfId="0" applyFill="1" applyBorder="1" applyAlignment="1">
      <alignment horizontal="left" wrapText="1"/>
    </xf>
    <xf numFmtId="4" fontId="0" fillId="0" borderId="20" xfId="0" applyNumberFormat="1" applyFill="1" applyBorder="1"/>
    <xf numFmtId="0" fontId="7" fillId="0" borderId="17" xfId="0" applyFont="1" applyBorder="1"/>
    <xf numFmtId="164" fontId="7" fillId="0" borderId="18" xfId="0" applyNumberFormat="1" applyFont="1" applyBorder="1"/>
    <xf numFmtId="0" fontId="7" fillId="0" borderId="18" xfId="0" applyFont="1" applyBorder="1" applyAlignment="1">
      <alignment horizontal="center"/>
    </xf>
    <xf numFmtId="0" fontId="7" fillId="0" borderId="18" xfId="0" applyFont="1" applyBorder="1" applyAlignment="1">
      <alignment horizontal="left" wrapText="1"/>
    </xf>
    <xf numFmtId="166" fontId="7" fillId="7" borderId="19" xfId="0" applyNumberFormat="1" applyFont="1" applyFill="1" applyBorder="1"/>
    <xf numFmtId="0" fontId="7" fillId="0" borderId="15" xfId="0" applyFont="1" applyFill="1" applyBorder="1" applyAlignment="1"/>
    <xf numFmtId="0" fontId="7" fillId="0" borderId="16" xfId="0" applyFont="1" applyFill="1" applyBorder="1" applyAlignment="1"/>
    <xf numFmtId="164" fontId="7" fillId="0" borderId="16" xfId="2" applyFont="1" applyFill="1" applyBorder="1" applyAlignment="1"/>
    <xf numFmtId="4" fontId="0" fillId="5" borderId="20" xfId="0" applyNumberFormat="1" applyFill="1" applyBorder="1"/>
    <xf numFmtId="4" fontId="6" fillId="5" borderId="5" xfId="0" applyNumberFormat="1" applyFont="1" applyFill="1" applyBorder="1"/>
    <xf numFmtId="164" fontId="0" fillId="0" borderId="2" xfId="2" applyFont="1" applyFill="1" applyBorder="1" applyAlignment="1">
      <alignment horizontal="justify" vertical="top" wrapText="1"/>
    </xf>
    <xf numFmtId="4" fontId="0" fillId="6" borderId="5" xfId="0" applyNumberFormat="1" applyFill="1" applyBorder="1"/>
    <xf numFmtId="0" fontId="6" fillId="0" borderId="16" xfId="0" applyFont="1" applyBorder="1" applyAlignment="1">
      <alignment horizontal="left" wrapText="1"/>
    </xf>
    <xf numFmtId="4" fontId="6" fillId="0" borderId="20" xfId="0" applyNumberFormat="1" applyFont="1" applyFill="1" applyBorder="1"/>
    <xf numFmtId="0" fontId="7" fillId="0" borderId="2" xfId="0" applyFont="1" applyBorder="1" applyAlignment="1">
      <alignment horizontal="left" wrapText="1"/>
    </xf>
    <xf numFmtId="0" fontId="7" fillId="0" borderId="9" xfId="0" applyFont="1" applyFill="1" applyBorder="1" applyAlignment="1"/>
    <xf numFmtId="164" fontId="7" fillId="0" borderId="10" xfId="2" applyFont="1" applyFill="1" applyBorder="1" applyAlignment="1"/>
    <xf numFmtId="43" fontId="7" fillId="0" borderId="0" xfId="0" applyNumberFormat="1" applyFont="1" applyFill="1" applyBorder="1" applyAlignment="1"/>
    <xf numFmtId="0" fontId="3" fillId="0" borderId="0" xfId="0" applyFont="1" applyBorder="1"/>
    <xf numFmtId="0" fontId="3" fillId="0" borderId="0" xfId="0" applyFont="1" applyBorder="1" applyAlignment="1">
      <alignment wrapText="1"/>
    </xf>
    <xf numFmtId="0" fontId="2" fillId="0" borderId="0" xfId="0" applyFont="1" applyBorder="1" applyAlignment="1">
      <alignment horizontal="center"/>
    </xf>
    <xf numFmtId="0" fontId="2" fillId="0" borderId="0" xfId="0" applyFont="1" applyBorder="1" applyAlignment="1">
      <alignment wrapText="1"/>
    </xf>
    <xf numFmtId="4" fontId="7" fillId="0" borderId="0" xfId="0" applyNumberFormat="1" applyFont="1" applyFill="1" applyBorder="1" applyAlignment="1">
      <alignment horizontal="left" wrapText="1"/>
    </xf>
    <xf numFmtId="4" fontId="7" fillId="0" borderId="16" xfId="0" applyNumberFormat="1" applyFont="1" applyFill="1" applyBorder="1" applyAlignment="1">
      <alignment horizontal="left" wrapText="1"/>
    </xf>
    <xf numFmtId="164" fontId="7" fillId="0" borderId="16" xfId="2" applyFont="1" applyFill="1" applyBorder="1"/>
    <xf numFmtId="164" fontId="7" fillId="0" borderId="1" xfId="2" applyFont="1" applyFill="1" applyBorder="1" applyAlignment="1"/>
    <xf numFmtId="4" fontId="7" fillId="0" borderId="0" xfId="0" applyNumberFormat="1" applyFont="1" applyBorder="1" applyAlignment="1">
      <alignment horizontal="left" wrapText="1"/>
    </xf>
    <xf numFmtId="43" fontId="7" fillId="0" borderId="2" xfId="0" applyNumberFormat="1" applyFont="1" applyFill="1" applyBorder="1" applyAlignment="1"/>
    <xf numFmtId="4" fontId="7" fillId="2" borderId="0" xfId="0" applyNumberFormat="1" applyFont="1" applyFill="1" applyBorder="1" applyAlignment="1">
      <alignment horizontal="left" wrapText="1"/>
    </xf>
    <xf numFmtId="166" fontId="0" fillId="2" borderId="3" xfId="0" applyNumberFormat="1" applyFill="1" applyBorder="1"/>
    <xf numFmtId="0" fontId="0" fillId="0" borderId="0" xfId="0" applyFill="1" applyBorder="1" applyAlignment="1">
      <alignment horizontal="left" wrapText="1"/>
    </xf>
    <xf numFmtId="166" fontId="0" fillId="0" borderId="20" xfId="0" applyNumberFormat="1" applyFill="1" applyBorder="1"/>
    <xf numFmtId="166" fontId="7" fillId="0" borderId="2" xfId="0" applyNumberFormat="1" applyFont="1" applyFill="1" applyBorder="1"/>
    <xf numFmtId="0" fontId="0" fillId="0" borderId="2" xfId="0" applyFill="1" applyBorder="1"/>
    <xf numFmtId="0" fontId="0" fillId="0" borderId="2" xfId="0" applyFill="1" applyBorder="1" applyAlignment="1">
      <alignment horizontal="left"/>
    </xf>
    <xf numFmtId="166" fontId="7" fillId="0" borderId="3" xfId="0" applyNumberFormat="1" applyFont="1" applyFill="1" applyBorder="1"/>
    <xf numFmtId="4" fontId="16" fillId="0" borderId="0" xfId="0" applyNumberFormat="1" applyFont="1" applyBorder="1" applyAlignment="1">
      <alignment wrapText="1"/>
    </xf>
  </cellXfs>
  <cellStyles count="12">
    <cellStyle name="Euro" xfId="3"/>
    <cellStyle name="Hipervínculo 2" xfId="4"/>
    <cellStyle name="Millares" xfId="1" builtinId="3"/>
    <cellStyle name="Millares 2" xfId="2"/>
    <cellStyle name="Millares 3" xfId="5"/>
    <cellStyle name="Millares 4" xfId="6"/>
    <cellStyle name="Millares 5" xfId="7"/>
    <cellStyle name="Millares 6" xfId="8"/>
    <cellStyle name="Millares 7" xfId="9"/>
    <cellStyle name="Millares 8" xfId="10"/>
    <cellStyle name="Normal" xfId="0" builtinId="0"/>
    <cellStyle name="Norm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5/PRESUPUESTO%20EXTRAORDINARIO%201/ORIGINAL/EXPRESION%20FINANCIERA%20PRESUP%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6/PRESUPUESTO%20EXTRAORDINARIO%201/EXPRESION%20FINANCIERA%20PRESUP%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porr/Downloads/PROGRAM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7/EXTRA%201-2017/extraordinario%201-2017/EXPRESION%20FINANCIERA%20PRESUP%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ESUPUESTO%202018/extraordinarios/EXTRA-02-2018/PROGRAM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6/PRESUPUESTO%20EXTRAORDINARIO%201/EXPRESION%20FINANCIERA%20PRESUP%20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paldo%20Ana%20Maria/PRESUPUESTO%202016/original/modelo_calculo_recursos_especific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3-2018/contraloria/EXPRESION%20FINANCIERA%20PRESUP%20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paldo%20Ana%20Maria/Presupuestos%20y%20Modificaciones/Presupuestos%20Extra/PRESUPUESTO%202018/EXTRA-03-2018/contraloria/PROGRAM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eneral"/>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5"/>
      <sheetName val="PRG2-27"/>
      <sheetName val="PRG2-28"/>
      <sheetName val="PRG2-29"/>
      <sheetName val="PRG2-30"/>
      <sheetName val="PRG2-31"/>
      <sheetName val="PRG3-"/>
      <sheetName val="Hoja1"/>
      <sheetName val="III-02-01"/>
      <sheetName val="III-06-01"/>
      <sheetName val="III-06-02"/>
      <sheetName val="PRG4"/>
    </sheetNames>
    <sheetDataSet>
      <sheetData sheetId="0">
        <row r="9">
          <cell r="F9">
            <v>0</v>
          </cell>
        </row>
        <row r="41">
          <cell r="F41">
            <v>181792844.87</v>
          </cell>
          <cell r="H41">
            <v>913815570.08000004</v>
          </cell>
        </row>
        <row r="98">
          <cell r="F98">
            <v>13237725</v>
          </cell>
          <cell r="H98">
            <v>188301248.88</v>
          </cell>
        </row>
        <row r="128">
          <cell r="F128">
            <v>0</v>
          </cell>
          <cell r="G128">
            <v>0</v>
          </cell>
          <cell r="H128">
            <v>0</v>
          </cell>
        </row>
        <row r="133">
          <cell r="F133">
            <v>15076018.859999999</v>
          </cell>
          <cell r="H133">
            <v>4248246990.6700001</v>
          </cell>
        </row>
      </sheetData>
      <sheetData sheetId="1">
        <row r="9">
          <cell r="H9">
            <v>0</v>
          </cell>
        </row>
      </sheetData>
      <sheetData sheetId="2">
        <row r="12">
          <cell r="F12">
            <v>0</v>
          </cell>
        </row>
      </sheetData>
      <sheetData sheetId="3">
        <row r="14">
          <cell r="F14">
            <v>0</v>
          </cell>
        </row>
      </sheetData>
      <sheetData sheetId="4">
        <row r="14">
          <cell r="F14">
            <v>0</v>
          </cell>
        </row>
      </sheetData>
      <sheetData sheetId="5">
        <row r="11">
          <cell r="H11">
            <v>0</v>
          </cell>
        </row>
      </sheetData>
      <sheetData sheetId="6">
        <row r="219">
          <cell r="H219">
            <v>23302380.109999999</v>
          </cell>
        </row>
      </sheetData>
      <sheetData sheetId="7">
        <row r="219">
          <cell r="H219">
            <v>1381863757.8200002</v>
          </cell>
        </row>
      </sheetData>
      <sheetData sheetId="8">
        <row r="219">
          <cell r="H219">
            <v>27206806.34</v>
          </cell>
        </row>
      </sheetData>
      <sheetData sheetId="9">
        <row r="219">
          <cell r="H219">
            <v>218282872.49000001</v>
          </cell>
        </row>
      </sheetData>
      <sheetData sheetId="10">
        <row r="219">
          <cell r="H219">
            <v>12954224</v>
          </cell>
        </row>
      </sheetData>
      <sheetData sheetId="11">
        <row r="219">
          <cell r="H219">
            <v>65448747.289999999</v>
          </cell>
        </row>
      </sheetData>
      <sheetData sheetId="12">
        <row r="219">
          <cell r="H219">
            <v>72150790.019999996</v>
          </cell>
        </row>
      </sheetData>
      <sheetData sheetId="13">
        <row r="219">
          <cell r="H219">
            <v>2443082.11</v>
          </cell>
        </row>
      </sheetData>
      <sheetData sheetId="14">
        <row r="219">
          <cell r="H219">
            <v>22850926.93</v>
          </cell>
        </row>
      </sheetData>
      <sheetData sheetId="15">
        <row r="219">
          <cell r="H219">
            <v>0</v>
          </cell>
        </row>
      </sheetData>
      <sheetData sheetId="16">
        <row r="219">
          <cell r="H219">
            <v>54576692.239999995</v>
          </cell>
        </row>
      </sheetData>
      <sheetData sheetId="17">
        <row r="219">
          <cell r="H219">
            <v>0</v>
          </cell>
        </row>
      </sheetData>
      <sheetData sheetId="18">
        <row r="212">
          <cell r="H212">
            <v>0</v>
          </cell>
        </row>
      </sheetData>
      <sheetData sheetId="19">
        <row r="219">
          <cell r="H219">
            <v>0</v>
          </cell>
        </row>
      </sheetData>
      <sheetData sheetId="20">
        <row r="219">
          <cell r="H219">
            <v>22990578.34</v>
          </cell>
        </row>
      </sheetData>
      <sheetData sheetId="21">
        <row r="219">
          <cell r="H219">
            <v>196708252.84999999</v>
          </cell>
        </row>
      </sheetData>
      <sheetData sheetId="22">
        <row r="214">
          <cell r="H214">
            <v>0</v>
          </cell>
        </row>
      </sheetData>
      <sheetData sheetId="23">
        <row r="13">
          <cell r="C13" t="str">
            <v>Construcción de Biblioteca  Municipal en Salón Comunal Santa Rita</v>
          </cell>
        </row>
      </sheetData>
      <sheetData sheetId="24"/>
      <sheetData sheetId="25"/>
      <sheetData sheetId="26"/>
      <sheetData sheetId="27"/>
      <sheetData sheetId="28">
        <row r="13">
          <cell r="C13" t="str">
            <v>Construcción Salón Multiusos Coodeplan</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 val="Hoja1"/>
    </sheetNames>
    <sheetDataSet>
      <sheetData sheetId="0">
        <row r="16">
          <cell r="A16" t="str">
            <v>1.1.2.1.01.00.0.0.000</v>
          </cell>
        </row>
      </sheetData>
      <sheetData sheetId="1">
        <row r="7">
          <cell r="E7">
            <v>8208349807.2399998</v>
          </cell>
        </row>
      </sheetData>
      <sheetData sheetId="2">
        <row r="10">
          <cell r="E10">
            <v>78093275.25</v>
          </cell>
        </row>
      </sheetData>
      <sheetData sheetId="3">
        <row r="10">
          <cell r="E10">
            <v>175259058.34</v>
          </cell>
        </row>
        <row r="22">
          <cell r="E22">
            <v>0</v>
          </cell>
        </row>
      </sheetData>
      <sheetData sheetId="4">
        <row r="10">
          <cell r="E10">
            <v>1674176682.4200001</v>
          </cell>
        </row>
      </sheetData>
      <sheetData sheetId="5">
        <row r="16">
          <cell r="E16">
            <v>66439247.299999997</v>
          </cell>
        </row>
      </sheetData>
      <sheetData sheetId="6">
        <row r="8">
          <cell r="E8">
            <v>98923765.870000005</v>
          </cell>
        </row>
      </sheetData>
      <sheetData sheetId="7">
        <row r="11">
          <cell r="B11" t="str">
            <v>Aseo de Vías y Sitios Públicos</v>
          </cell>
        </row>
      </sheetData>
      <sheetData sheetId="8">
        <row r="13">
          <cell r="B13" t="str">
            <v>Construcción salón Multiusos Salón la Paz</v>
          </cell>
        </row>
      </sheetData>
      <sheetData sheetId="9">
        <row r="12">
          <cell r="B12" t="str">
            <v>IV-01-01</v>
          </cell>
        </row>
      </sheetData>
      <sheetData sheetId="10"/>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5"/>
      <sheetName val="PRG2-27"/>
      <sheetName val="PRG2-28"/>
      <sheetName val="PRG2-29"/>
      <sheetName val="PRG2-30"/>
      <sheetName val="PRG2-31"/>
      <sheetName val="PRG3-"/>
      <sheetName val="Hoja1"/>
      <sheetName val="III-02-01"/>
      <sheetName val="III-06-01"/>
      <sheetName val="III-06-02"/>
      <sheetName val="PRG4"/>
    </sheetNames>
    <sheetDataSet>
      <sheetData sheetId="0">
        <row r="45">
          <cell r="F45">
            <v>55781953.399999999</v>
          </cell>
        </row>
        <row r="181">
          <cell r="H181">
            <v>0</v>
          </cell>
        </row>
        <row r="190">
          <cell r="H190">
            <v>0</v>
          </cell>
        </row>
      </sheetData>
      <sheetData sheetId="1">
        <row r="16">
          <cell r="F16">
            <v>0</v>
          </cell>
        </row>
      </sheetData>
      <sheetData sheetId="2">
        <row r="16">
          <cell r="F16">
            <v>0</v>
          </cell>
        </row>
      </sheetData>
      <sheetData sheetId="3">
        <row r="16">
          <cell r="F16">
            <v>0</v>
          </cell>
        </row>
      </sheetData>
      <sheetData sheetId="4">
        <row r="16">
          <cell r="F16">
            <v>0</v>
          </cell>
        </row>
      </sheetData>
      <sheetData sheetId="5">
        <row r="16">
          <cell r="F1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ESPECIF."/>
      <sheetName val="OTROS CALC."/>
    </sheetNames>
    <sheetDataSet>
      <sheetData sheetId="0"/>
      <sheetData sheetId="1">
        <row r="10">
          <cell r="B10">
            <v>6422103003.3600006</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 val="Hoja1"/>
    </sheetNames>
    <sheetDataSet>
      <sheetData sheetId="0">
        <row r="156">
          <cell r="C156">
            <v>819864006.51999998</v>
          </cell>
        </row>
        <row r="158">
          <cell r="C158">
            <v>6808974495.0900002</v>
          </cell>
        </row>
      </sheetData>
      <sheetData sheetId="1">
        <row r="7">
          <cell r="E7">
            <v>7628838501.6099997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5"/>
      <sheetName val="PRG2-27"/>
      <sheetName val="PRG2-28"/>
      <sheetName val="PRG2-29"/>
      <sheetName val="PRG2-30"/>
      <sheetName val="PRG2-31"/>
      <sheetName val="PRG3-"/>
      <sheetName val="Hoja1"/>
      <sheetName val="III-02-01"/>
      <sheetName val="III-06-01"/>
      <sheetName val="III-06-02"/>
      <sheetName val="PRG4"/>
    </sheetNames>
    <sheetDataSet>
      <sheetData sheetId="0">
        <row r="12">
          <cell r="F12">
            <v>0</v>
          </cell>
        </row>
        <row r="13">
          <cell r="F13">
            <v>0</v>
          </cell>
        </row>
        <row r="14">
          <cell r="F14">
            <v>0</v>
          </cell>
        </row>
        <row r="15">
          <cell r="F15">
            <v>0</v>
          </cell>
        </row>
        <row r="17">
          <cell r="F17">
            <v>0</v>
          </cell>
        </row>
        <row r="18">
          <cell r="F18">
            <v>0</v>
          </cell>
        </row>
        <row r="19">
          <cell r="F19">
            <v>0</v>
          </cell>
        </row>
        <row r="20">
          <cell r="F20">
            <v>0</v>
          </cell>
        </row>
        <row r="22">
          <cell r="F22">
            <v>0</v>
          </cell>
        </row>
        <row r="23">
          <cell r="F23">
            <v>0</v>
          </cell>
        </row>
        <row r="24">
          <cell r="F24">
            <v>0</v>
          </cell>
        </row>
        <row r="25">
          <cell r="F25">
            <v>0</v>
          </cell>
        </row>
        <row r="26">
          <cell r="F26">
            <v>0</v>
          </cell>
        </row>
        <row r="28">
          <cell r="F28">
            <v>0</v>
          </cell>
        </row>
        <row r="29">
          <cell r="F29">
            <v>0</v>
          </cell>
        </row>
        <row r="31">
          <cell r="F31">
            <v>0</v>
          </cell>
        </row>
        <row r="32">
          <cell r="F32">
            <v>0</v>
          </cell>
        </row>
        <row r="33">
          <cell r="F33">
            <v>0</v>
          </cell>
        </row>
        <row r="34">
          <cell r="F34">
            <v>0</v>
          </cell>
        </row>
        <row r="35">
          <cell r="F35">
            <v>0</v>
          </cell>
        </row>
        <row r="38">
          <cell r="F38">
            <v>0</v>
          </cell>
        </row>
        <row r="39">
          <cell r="F39">
            <v>0</v>
          </cell>
        </row>
        <row r="43">
          <cell r="F43">
            <v>25212090</v>
          </cell>
        </row>
        <row r="44">
          <cell r="F44">
            <v>19930.97</v>
          </cell>
        </row>
        <row r="45">
          <cell r="F45">
            <v>0</v>
          </cell>
        </row>
        <row r="46">
          <cell r="F46">
            <v>0</v>
          </cell>
        </row>
        <row r="47">
          <cell r="F47">
            <v>0</v>
          </cell>
        </row>
        <row r="49">
          <cell r="F49">
            <v>0</v>
          </cell>
        </row>
        <row r="50">
          <cell r="F50">
            <v>0</v>
          </cell>
        </row>
        <row r="51">
          <cell r="F51">
            <v>0</v>
          </cell>
        </row>
        <row r="52">
          <cell r="F52">
            <v>0</v>
          </cell>
        </row>
        <row r="53">
          <cell r="F53">
            <v>0</v>
          </cell>
        </row>
        <row r="55">
          <cell r="F55">
            <v>6248857.1500000004</v>
          </cell>
        </row>
        <row r="56">
          <cell r="F56">
            <v>8203011</v>
          </cell>
        </row>
        <row r="57">
          <cell r="F57">
            <v>29100</v>
          </cell>
        </row>
        <row r="58">
          <cell r="F58">
            <v>0</v>
          </cell>
        </row>
        <row r="59">
          <cell r="F59">
            <v>0</v>
          </cell>
        </row>
        <row r="60">
          <cell r="F60">
            <v>0</v>
          </cell>
        </row>
        <row r="61">
          <cell r="F61">
            <v>2673017.08</v>
          </cell>
        </row>
        <row r="63">
          <cell r="F63">
            <v>0</v>
          </cell>
        </row>
        <row r="64">
          <cell r="F64">
            <v>16701274.859999999</v>
          </cell>
        </row>
        <row r="65">
          <cell r="F65">
            <v>43750000</v>
          </cell>
        </row>
        <row r="66">
          <cell r="F66">
            <v>3500000</v>
          </cell>
        </row>
        <row r="67">
          <cell r="F67">
            <v>0</v>
          </cell>
        </row>
        <row r="68">
          <cell r="F68">
            <v>10221050.16</v>
          </cell>
        </row>
        <row r="69">
          <cell r="F69">
            <v>4339583.37</v>
          </cell>
        </row>
        <row r="71">
          <cell r="F71">
            <v>0</v>
          </cell>
        </row>
        <row r="72">
          <cell r="F72">
            <v>0</v>
          </cell>
        </row>
        <row r="73">
          <cell r="F73">
            <v>0</v>
          </cell>
        </row>
        <row r="74">
          <cell r="F74">
            <v>0</v>
          </cell>
        </row>
        <row r="76">
          <cell r="F76">
            <v>0</v>
          </cell>
        </row>
        <row r="78">
          <cell r="F78">
            <v>7629500</v>
          </cell>
        </row>
        <row r="79">
          <cell r="F79">
            <v>0</v>
          </cell>
        </row>
        <row r="80">
          <cell r="F80">
            <v>0</v>
          </cell>
        </row>
        <row r="82">
          <cell r="F82">
            <v>431321.7</v>
          </cell>
        </row>
        <row r="83">
          <cell r="F83">
            <v>0</v>
          </cell>
        </row>
        <row r="84">
          <cell r="F84">
            <v>0</v>
          </cell>
        </row>
        <row r="85">
          <cell r="F85">
            <v>529069.14</v>
          </cell>
        </row>
        <row r="86">
          <cell r="F86">
            <v>10870384.76</v>
          </cell>
        </row>
        <row r="87">
          <cell r="F87">
            <v>0</v>
          </cell>
        </row>
        <row r="88">
          <cell r="F88">
            <v>5987332.2799999993</v>
          </cell>
        </row>
        <row r="89">
          <cell r="F89">
            <v>35447322.399999999</v>
          </cell>
        </row>
        <row r="90">
          <cell r="F90">
            <v>0</v>
          </cell>
        </row>
        <row r="92">
          <cell r="F92">
            <v>0</v>
          </cell>
        </row>
        <row r="94">
          <cell r="F94">
            <v>0</v>
          </cell>
        </row>
        <row r="95">
          <cell r="F95">
            <v>0</v>
          </cell>
        </row>
        <row r="96">
          <cell r="F96">
            <v>0</v>
          </cell>
        </row>
        <row r="100">
          <cell r="F100">
            <v>10954755</v>
          </cell>
        </row>
        <row r="101">
          <cell r="F101">
            <v>0</v>
          </cell>
        </row>
        <row r="102">
          <cell r="F102">
            <v>1207025</v>
          </cell>
        </row>
        <row r="103">
          <cell r="F103">
            <v>0</v>
          </cell>
        </row>
        <row r="105">
          <cell r="F105">
            <v>0</v>
          </cell>
        </row>
        <row r="106">
          <cell r="F106">
            <v>0</v>
          </cell>
        </row>
        <row r="108">
          <cell r="F108">
            <v>0</v>
          </cell>
        </row>
        <row r="109">
          <cell r="F109">
            <v>0</v>
          </cell>
        </row>
        <row r="110">
          <cell r="F110">
            <v>0</v>
          </cell>
        </row>
        <row r="111">
          <cell r="F111">
            <v>0</v>
          </cell>
        </row>
        <row r="112">
          <cell r="F112">
            <v>0</v>
          </cell>
        </row>
        <row r="113">
          <cell r="F113">
            <v>0</v>
          </cell>
        </row>
        <row r="114">
          <cell r="F114">
            <v>0</v>
          </cell>
        </row>
        <row r="116">
          <cell r="F116">
            <v>0</v>
          </cell>
        </row>
        <row r="117">
          <cell r="F117">
            <v>139050</v>
          </cell>
        </row>
        <row r="119">
          <cell r="F119">
            <v>399630</v>
          </cell>
        </row>
        <row r="120">
          <cell r="F120">
            <v>0</v>
          </cell>
        </row>
        <row r="121">
          <cell r="F121">
            <v>79565</v>
          </cell>
        </row>
        <row r="122">
          <cell r="F122">
            <v>453040</v>
          </cell>
        </row>
        <row r="123">
          <cell r="F123">
            <v>0</v>
          </cell>
        </row>
        <row r="124">
          <cell r="F124">
            <v>0</v>
          </cell>
        </row>
        <row r="125">
          <cell r="F125">
            <v>0</v>
          </cell>
        </row>
        <row r="126">
          <cell r="F126">
            <v>0</v>
          </cell>
        </row>
        <row r="130">
          <cell r="F130">
            <v>0</v>
          </cell>
        </row>
        <row r="131">
          <cell r="F131">
            <v>0</v>
          </cell>
        </row>
        <row r="135">
          <cell r="F135">
            <v>0</v>
          </cell>
        </row>
        <row r="136">
          <cell r="F136">
            <v>573034.67999999993</v>
          </cell>
        </row>
        <row r="137">
          <cell r="F137">
            <v>0</v>
          </cell>
        </row>
        <row r="138">
          <cell r="F138">
            <v>7458371.4500000002</v>
          </cell>
        </row>
        <row r="139">
          <cell r="F139">
            <v>2707512.73</v>
          </cell>
        </row>
        <row r="140">
          <cell r="F140">
            <v>0</v>
          </cell>
        </row>
        <row r="141">
          <cell r="F141">
            <v>0</v>
          </cell>
        </row>
        <row r="142">
          <cell r="F142">
            <v>0</v>
          </cell>
        </row>
        <row r="144">
          <cell r="F144">
            <v>0</v>
          </cell>
        </row>
        <row r="145">
          <cell r="F145">
            <v>0</v>
          </cell>
        </row>
        <row r="146">
          <cell r="F146">
            <v>0</v>
          </cell>
        </row>
        <row r="147">
          <cell r="F147">
            <v>0</v>
          </cell>
        </row>
        <row r="148">
          <cell r="F148">
            <v>0</v>
          </cell>
        </row>
        <row r="150">
          <cell r="F150">
            <v>0</v>
          </cell>
        </row>
        <row r="151">
          <cell r="F151">
            <v>0</v>
          </cell>
        </row>
        <row r="152">
          <cell r="F152">
            <v>0</v>
          </cell>
        </row>
        <row r="154">
          <cell r="F154">
            <v>4337100</v>
          </cell>
        </row>
        <row r="155">
          <cell r="F155">
            <v>0</v>
          </cell>
        </row>
        <row r="159">
          <cell r="F159">
            <v>0</v>
          </cell>
        </row>
        <row r="160">
          <cell r="F160">
            <v>0</v>
          </cell>
        </row>
        <row r="161">
          <cell r="F161">
            <v>0</v>
          </cell>
        </row>
        <row r="162">
          <cell r="F162">
            <v>0</v>
          </cell>
        </row>
        <row r="163">
          <cell r="F163">
            <v>0</v>
          </cell>
        </row>
        <row r="164">
          <cell r="F164">
            <v>0</v>
          </cell>
        </row>
        <row r="165">
          <cell r="F165">
            <v>0</v>
          </cell>
        </row>
        <row r="167">
          <cell r="F167">
            <v>0</v>
          </cell>
        </row>
        <row r="168">
          <cell r="F168">
            <v>0</v>
          </cell>
        </row>
        <row r="169">
          <cell r="F169">
            <v>0</v>
          </cell>
        </row>
        <row r="171">
          <cell r="F171">
            <v>0</v>
          </cell>
        </row>
        <row r="172">
          <cell r="F172">
            <v>0</v>
          </cell>
        </row>
        <row r="173">
          <cell r="F173">
            <v>0</v>
          </cell>
        </row>
        <row r="174">
          <cell r="F174">
            <v>0</v>
          </cell>
        </row>
        <row r="175">
          <cell r="F175">
            <v>0</v>
          </cell>
        </row>
        <row r="176">
          <cell r="F176">
            <v>0</v>
          </cell>
        </row>
        <row r="178">
          <cell r="F178">
            <v>0</v>
          </cell>
        </row>
        <row r="179">
          <cell r="F179">
            <v>0</v>
          </cell>
        </row>
        <row r="180">
          <cell r="F180">
            <v>0</v>
          </cell>
        </row>
        <row r="181">
          <cell r="F181">
            <v>0</v>
          </cell>
        </row>
        <row r="183">
          <cell r="F183">
            <v>0</v>
          </cell>
        </row>
        <row r="185">
          <cell r="F185">
            <v>0</v>
          </cell>
        </row>
        <row r="186">
          <cell r="F186">
            <v>0</v>
          </cell>
        </row>
        <row r="190">
          <cell r="F190">
            <v>0</v>
          </cell>
        </row>
        <row r="191">
          <cell r="F191">
            <v>0</v>
          </cell>
        </row>
        <row r="192">
          <cell r="F192">
            <v>0</v>
          </cell>
        </row>
        <row r="193">
          <cell r="F193">
            <v>0</v>
          </cell>
        </row>
        <row r="194">
          <cell r="F194">
            <v>0</v>
          </cell>
        </row>
        <row r="195">
          <cell r="F195">
            <v>0</v>
          </cell>
        </row>
        <row r="197">
          <cell r="F197">
            <v>0</v>
          </cell>
        </row>
        <row r="199">
          <cell r="F199">
            <v>0</v>
          </cell>
        </row>
        <row r="200">
          <cell r="F200">
            <v>0</v>
          </cell>
        </row>
        <row r="201">
          <cell r="F201">
            <v>0</v>
          </cell>
        </row>
        <row r="202">
          <cell r="F202">
            <v>0</v>
          </cell>
        </row>
        <row r="206">
          <cell r="F206">
            <v>0</v>
          </cell>
        </row>
        <row r="207">
          <cell r="F207">
            <v>0</v>
          </cell>
        </row>
        <row r="212">
          <cell r="F212">
            <v>0</v>
          </cell>
        </row>
        <row r="215">
          <cell r="F215">
            <v>0</v>
          </cell>
        </row>
        <row r="216">
          <cell r="F216">
            <v>0</v>
          </cell>
        </row>
      </sheetData>
      <sheetData sheetId="1">
        <row r="12">
          <cell r="F12">
            <v>0</v>
          </cell>
        </row>
        <row r="13">
          <cell r="F13">
            <v>0</v>
          </cell>
        </row>
        <row r="14">
          <cell r="F14">
            <v>0</v>
          </cell>
        </row>
        <row r="15">
          <cell r="F15">
            <v>0</v>
          </cell>
        </row>
        <row r="17">
          <cell r="F17">
            <v>0</v>
          </cell>
        </row>
        <row r="18">
          <cell r="F18">
            <v>0</v>
          </cell>
        </row>
        <row r="19">
          <cell r="F19">
            <v>0</v>
          </cell>
        </row>
        <row r="20">
          <cell r="F20">
            <v>0</v>
          </cell>
        </row>
        <row r="22">
          <cell r="F22">
            <v>0</v>
          </cell>
        </row>
        <row r="23">
          <cell r="F23">
            <v>0</v>
          </cell>
        </row>
        <row r="24">
          <cell r="F24">
            <v>0</v>
          </cell>
        </row>
        <row r="25">
          <cell r="F25">
            <v>0</v>
          </cell>
        </row>
        <row r="26">
          <cell r="F26">
            <v>0</v>
          </cell>
        </row>
        <row r="28">
          <cell r="F28">
            <v>0</v>
          </cell>
        </row>
        <row r="29">
          <cell r="F29">
            <v>0</v>
          </cell>
        </row>
        <row r="31">
          <cell r="F31">
            <v>0</v>
          </cell>
        </row>
        <row r="32">
          <cell r="F32">
            <v>0</v>
          </cell>
        </row>
        <row r="33">
          <cell r="F33">
            <v>0</v>
          </cell>
        </row>
        <row r="35">
          <cell r="F35">
            <v>0</v>
          </cell>
        </row>
        <row r="38">
          <cell r="F38">
            <v>0</v>
          </cell>
        </row>
        <row r="39">
          <cell r="F39">
            <v>0</v>
          </cell>
        </row>
        <row r="43">
          <cell r="F43">
            <v>0</v>
          </cell>
        </row>
        <row r="44">
          <cell r="F44">
            <v>0</v>
          </cell>
        </row>
        <row r="45">
          <cell r="F45">
            <v>0</v>
          </cell>
        </row>
        <row r="46">
          <cell r="F46">
            <v>0</v>
          </cell>
        </row>
        <row r="47">
          <cell r="F47">
            <v>0</v>
          </cell>
        </row>
        <row r="49">
          <cell r="F49">
            <v>0</v>
          </cell>
        </row>
        <row r="50">
          <cell r="F50">
            <v>0</v>
          </cell>
        </row>
        <row r="51">
          <cell r="F51">
            <v>0</v>
          </cell>
        </row>
        <row r="52">
          <cell r="F52">
            <v>0</v>
          </cell>
        </row>
        <row r="53">
          <cell r="F53">
            <v>0</v>
          </cell>
        </row>
        <row r="55">
          <cell r="F55">
            <v>0</v>
          </cell>
        </row>
        <row r="56">
          <cell r="F56">
            <v>0</v>
          </cell>
        </row>
        <row r="57">
          <cell r="F57">
            <v>0</v>
          </cell>
        </row>
        <row r="58">
          <cell r="F58">
            <v>0</v>
          </cell>
        </row>
        <row r="59">
          <cell r="F59">
            <v>0</v>
          </cell>
        </row>
        <row r="60">
          <cell r="F60">
            <v>0</v>
          </cell>
        </row>
        <row r="61">
          <cell r="F61">
            <v>0</v>
          </cell>
        </row>
        <row r="63">
          <cell r="F63">
            <v>0</v>
          </cell>
        </row>
        <row r="64">
          <cell r="F64">
            <v>0</v>
          </cell>
        </row>
        <row r="65">
          <cell r="F65">
            <v>0</v>
          </cell>
        </row>
        <row r="66">
          <cell r="F66">
            <v>0</v>
          </cell>
        </row>
        <row r="67">
          <cell r="F67">
            <v>0</v>
          </cell>
        </row>
        <row r="68">
          <cell r="F68">
            <v>0</v>
          </cell>
        </row>
        <row r="69">
          <cell r="F69">
            <v>0</v>
          </cell>
        </row>
        <row r="71">
          <cell r="F71">
            <v>0</v>
          </cell>
        </row>
        <row r="72">
          <cell r="F72">
            <v>0</v>
          </cell>
        </row>
        <row r="73">
          <cell r="F73">
            <v>0</v>
          </cell>
        </row>
        <row r="74">
          <cell r="F74">
            <v>0</v>
          </cell>
        </row>
        <row r="76">
          <cell r="F76">
            <v>0</v>
          </cell>
        </row>
        <row r="78">
          <cell r="F78">
            <v>0</v>
          </cell>
        </row>
        <row r="79">
          <cell r="F79">
            <v>0</v>
          </cell>
        </row>
        <row r="80">
          <cell r="F80">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2">
          <cell r="F92">
            <v>0</v>
          </cell>
        </row>
        <row r="94">
          <cell r="F94">
            <v>0</v>
          </cell>
        </row>
        <row r="95">
          <cell r="F95">
            <v>0</v>
          </cell>
        </row>
        <row r="96">
          <cell r="F96">
            <v>0</v>
          </cell>
        </row>
        <row r="100">
          <cell r="F100">
            <v>0</v>
          </cell>
        </row>
        <row r="101">
          <cell r="F101">
            <v>0</v>
          </cell>
        </row>
        <row r="102">
          <cell r="F102">
            <v>0</v>
          </cell>
        </row>
        <row r="103">
          <cell r="F103">
            <v>0</v>
          </cell>
        </row>
        <row r="105">
          <cell r="F105">
            <v>0</v>
          </cell>
        </row>
        <row r="106">
          <cell r="F106">
            <v>0</v>
          </cell>
        </row>
        <row r="108">
          <cell r="F108">
            <v>0</v>
          </cell>
        </row>
        <row r="109">
          <cell r="F109">
            <v>0</v>
          </cell>
        </row>
        <row r="110">
          <cell r="F110">
            <v>0</v>
          </cell>
        </row>
        <row r="111">
          <cell r="F111">
            <v>0</v>
          </cell>
        </row>
        <row r="112">
          <cell r="F112">
            <v>0</v>
          </cell>
        </row>
        <row r="113">
          <cell r="F113">
            <v>0</v>
          </cell>
        </row>
        <row r="114">
          <cell r="F114">
            <v>0</v>
          </cell>
        </row>
        <row r="116">
          <cell r="F116">
            <v>0</v>
          </cell>
        </row>
        <row r="117">
          <cell r="F117">
            <v>0</v>
          </cell>
        </row>
        <row r="119">
          <cell r="F119">
            <v>0</v>
          </cell>
        </row>
        <row r="120">
          <cell r="F120">
            <v>0</v>
          </cell>
        </row>
        <row r="121">
          <cell r="F121">
            <v>4660</v>
          </cell>
        </row>
        <row r="122">
          <cell r="F122">
            <v>0</v>
          </cell>
        </row>
        <row r="123">
          <cell r="F123">
            <v>0</v>
          </cell>
        </row>
        <row r="124">
          <cell r="F124">
            <v>0</v>
          </cell>
        </row>
        <row r="125">
          <cell r="F125">
            <v>0</v>
          </cell>
        </row>
        <row r="126">
          <cell r="F126">
            <v>0</v>
          </cell>
        </row>
        <row r="130">
          <cell r="F130">
            <v>0</v>
          </cell>
        </row>
        <row r="131">
          <cell r="F131">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4">
          <cell r="F144">
            <v>0</v>
          </cell>
        </row>
        <row r="145">
          <cell r="F145">
            <v>0</v>
          </cell>
        </row>
        <row r="146">
          <cell r="F146">
            <v>0</v>
          </cell>
        </row>
        <row r="147">
          <cell r="F147">
            <v>0</v>
          </cell>
        </row>
        <row r="148">
          <cell r="F148">
            <v>0</v>
          </cell>
        </row>
        <row r="150">
          <cell r="F150">
            <v>0</v>
          </cell>
        </row>
        <row r="151">
          <cell r="F151">
            <v>0</v>
          </cell>
        </row>
        <row r="152">
          <cell r="F152">
            <v>0</v>
          </cell>
        </row>
        <row r="154">
          <cell r="F154">
            <v>0</v>
          </cell>
        </row>
        <row r="155">
          <cell r="F155">
            <v>0</v>
          </cell>
        </row>
        <row r="159">
          <cell r="F159">
            <v>0</v>
          </cell>
        </row>
        <row r="160">
          <cell r="F160">
            <v>0</v>
          </cell>
        </row>
        <row r="161">
          <cell r="F161">
            <v>0</v>
          </cell>
        </row>
        <row r="162">
          <cell r="F162">
            <v>0</v>
          </cell>
        </row>
        <row r="163">
          <cell r="F163">
            <v>0</v>
          </cell>
        </row>
        <row r="164">
          <cell r="F164">
            <v>0</v>
          </cell>
        </row>
        <row r="165">
          <cell r="F165">
            <v>0</v>
          </cell>
        </row>
        <row r="167">
          <cell r="F167">
            <v>0</v>
          </cell>
        </row>
        <row r="168">
          <cell r="F168">
            <v>0</v>
          </cell>
        </row>
        <row r="169">
          <cell r="F169">
            <v>0</v>
          </cell>
        </row>
        <row r="171">
          <cell r="F171">
            <v>0</v>
          </cell>
        </row>
        <row r="172">
          <cell r="F172">
            <v>0</v>
          </cell>
        </row>
        <row r="173">
          <cell r="F173">
            <v>0</v>
          </cell>
        </row>
        <row r="174">
          <cell r="F174">
            <v>0</v>
          </cell>
        </row>
        <row r="175">
          <cell r="F175">
            <v>0</v>
          </cell>
        </row>
        <row r="176">
          <cell r="F176">
            <v>0</v>
          </cell>
        </row>
        <row r="178">
          <cell r="F178">
            <v>0</v>
          </cell>
        </row>
        <row r="179">
          <cell r="F179">
            <v>0</v>
          </cell>
        </row>
        <row r="180">
          <cell r="F180">
            <v>0</v>
          </cell>
        </row>
        <row r="181">
          <cell r="F181">
            <v>0</v>
          </cell>
        </row>
        <row r="183">
          <cell r="F183">
            <v>0</v>
          </cell>
        </row>
        <row r="185">
          <cell r="F185">
            <v>0</v>
          </cell>
        </row>
        <row r="186">
          <cell r="F186">
            <v>0</v>
          </cell>
        </row>
        <row r="190">
          <cell r="F190">
            <v>0</v>
          </cell>
        </row>
        <row r="191">
          <cell r="F191">
            <v>0</v>
          </cell>
        </row>
        <row r="192">
          <cell r="F192">
            <v>0</v>
          </cell>
        </row>
        <row r="193">
          <cell r="F193">
            <v>0</v>
          </cell>
        </row>
        <row r="194">
          <cell r="F194">
            <v>0</v>
          </cell>
        </row>
        <row r="195">
          <cell r="F195">
            <v>0</v>
          </cell>
        </row>
        <row r="197">
          <cell r="F197">
            <v>0</v>
          </cell>
        </row>
        <row r="199">
          <cell r="F199">
            <v>0</v>
          </cell>
        </row>
        <row r="200">
          <cell r="F200">
            <v>0</v>
          </cell>
        </row>
        <row r="201">
          <cell r="F201">
            <v>0</v>
          </cell>
        </row>
        <row r="202">
          <cell r="F202">
            <v>0</v>
          </cell>
        </row>
        <row r="206">
          <cell r="F206">
            <v>0</v>
          </cell>
        </row>
        <row r="207">
          <cell r="F207">
            <v>0</v>
          </cell>
        </row>
        <row r="212">
          <cell r="F212">
            <v>0</v>
          </cell>
        </row>
        <row r="215">
          <cell r="F215">
            <v>0</v>
          </cell>
        </row>
        <row r="216">
          <cell r="F216">
            <v>0</v>
          </cell>
        </row>
      </sheetData>
      <sheetData sheetId="2">
        <row r="14">
          <cell r="F14">
            <v>0</v>
          </cell>
        </row>
        <row r="15">
          <cell r="F15">
            <v>0</v>
          </cell>
        </row>
        <row r="16">
          <cell r="F16">
            <v>0</v>
          </cell>
        </row>
        <row r="17">
          <cell r="F17">
            <v>0</v>
          </cell>
        </row>
        <row r="19">
          <cell r="F19">
            <v>0</v>
          </cell>
        </row>
        <row r="20">
          <cell r="F20">
            <v>0</v>
          </cell>
        </row>
        <row r="21">
          <cell r="F21">
            <v>0</v>
          </cell>
        </row>
        <row r="22">
          <cell r="F22">
            <v>0</v>
          </cell>
        </row>
        <row r="24">
          <cell r="F24">
            <v>0</v>
          </cell>
        </row>
        <row r="25">
          <cell r="F25">
            <v>0</v>
          </cell>
        </row>
        <row r="26">
          <cell r="F26">
            <v>0</v>
          </cell>
        </row>
        <row r="27">
          <cell r="F27">
            <v>0</v>
          </cell>
        </row>
        <row r="28">
          <cell r="F28">
            <v>0</v>
          </cell>
        </row>
        <row r="30">
          <cell r="F30">
            <v>0</v>
          </cell>
        </row>
        <row r="31">
          <cell r="F31">
            <v>0</v>
          </cell>
        </row>
        <row r="33">
          <cell r="F33">
            <v>0</v>
          </cell>
        </row>
        <row r="34">
          <cell r="F34">
            <v>0</v>
          </cell>
        </row>
        <row r="35">
          <cell r="F35">
            <v>0</v>
          </cell>
        </row>
        <row r="36">
          <cell r="F36">
            <v>0</v>
          </cell>
        </row>
        <row r="37">
          <cell r="F37">
            <v>0</v>
          </cell>
        </row>
        <row r="40">
          <cell r="F40">
            <v>0</v>
          </cell>
        </row>
        <row r="41">
          <cell r="F41">
            <v>0</v>
          </cell>
        </row>
        <row r="45">
          <cell r="F45">
            <v>1000000</v>
          </cell>
        </row>
        <row r="46">
          <cell r="F46">
            <v>1096.95</v>
          </cell>
        </row>
        <row r="47">
          <cell r="F47">
            <v>0</v>
          </cell>
        </row>
        <row r="48">
          <cell r="F48">
            <v>0</v>
          </cell>
        </row>
        <row r="49">
          <cell r="F49">
            <v>0</v>
          </cell>
        </row>
        <row r="51">
          <cell r="F51">
            <v>0</v>
          </cell>
        </row>
        <row r="52">
          <cell r="F52">
            <v>0</v>
          </cell>
        </row>
        <row r="53">
          <cell r="F53">
            <v>0</v>
          </cell>
        </row>
        <row r="54">
          <cell r="F54">
            <v>0</v>
          </cell>
        </row>
        <row r="55">
          <cell r="F55">
            <v>0</v>
          </cell>
        </row>
        <row r="57">
          <cell r="F57">
            <v>1411500</v>
          </cell>
        </row>
        <row r="58">
          <cell r="F58">
            <v>0</v>
          </cell>
        </row>
        <row r="59">
          <cell r="F59">
            <v>999902.11</v>
          </cell>
        </row>
        <row r="60">
          <cell r="F60">
            <v>7120000</v>
          </cell>
        </row>
        <row r="61">
          <cell r="F61">
            <v>0</v>
          </cell>
        </row>
        <row r="62">
          <cell r="F62">
            <v>0</v>
          </cell>
        </row>
        <row r="63">
          <cell r="F63">
            <v>0</v>
          </cell>
        </row>
        <row r="65">
          <cell r="F65">
            <v>600000</v>
          </cell>
        </row>
        <row r="66">
          <cell r="F66">
            <v>0</v>
          </cell>
        </row>
        <row r="67">
          <cell r="F67">
            <v>28275115.41</v>
          </cell>
        </row>
        <row r="68">
          <cell r="F68">
            <v>12553107.76</v>
          </cell>
        </row>
        <row r="69">
          <cell r="F69">
            <v>0</v>
          </cell>
        </row>
        <row r="70">
          <cell r="F70">
            <v>83685126.980000004</v>
          </cell>
        </row>
        <row r="71">
          <cell r="F71">
            <v>1489083908.9199998</v>
          </cell>
        </row>
        <row r="73">
          <cell r="F73">
            <v>0</v>
          </cell>
        </row>
        <row r="74">
          <cell r="F74">
            <v>0</v>
          </cell>
        </row>
        <row r="75">
          <cell r="F75">
            <v>0</v>
          </cell>
        </row>
        <row r="76">
          <cell r="F76">
            <v>0</v>
          </cell>
        </row>
        <row r="78">
          <cell r="F78">
            <v>0</v>
          </cell>
        </row>
        <row r="80">
          <cell r="F80">
            <v>1893075.6</v>
          </cell>
        </row>
        <row r="81">
          <cell r="F81">
            <v>2858810</v>
          </cell>
        </row>
        <row r="82">
          <cell r="F82">
            <v>0</v>
          </cell>
        </row>
        <row r="84">
          <cell r="F84">
            <v>5437500</v>
          </cell>
        </row>
        <row r="85">
          <cell r="F85">
            <v>0</v>
          </cell>
        </row>
        <row r="86">
          <cell r="F86">
            <v>1165000</v>
          </cell>
        </row>
        <row r="87">
          <cell r="F87">
            <v>41480980</v>
          </cell>
        </row>
        <row r="88">
          <cell r="F88">
            <v>34231544.600000001</v>
          </cell>
        </row>
        <row r="89">
          <cell r="F89">
            <v>0</v>
          </cell>
        </row>
        <row r="90">
          <cell r="F90">
            <v>0</v>
          </cell>
        </row>
        <row r="91">
          <cell r="F91">
            <v>0</v>
          </cell>
        </row>
        <row r="92">
          <cell r="F92">
            <v>0</v>
          </cell>
        </row>
        <row r="94">
          <cell r="F94">
            <v>0</v>
          </cell>
        </row>
        <row r="96">
          <cell r="F96">
            <v>0</v>
          </cell>
        </row>
        <row r="97">
          <cell r="F97">
            <v>0</v>
          </cell>
        </row>
        <row r="98">
          <cell r="F98">
            <v>0</v>
          </cell>
        </row>
        <row r="102">
          <cell r="F102">
            <v>69616833.049999997</v>
          </cell>
        </row>
        <row r="103">
          <cell r="F103">
            <v>1325594.5</v>
          </cell>
        </row>
        <row r="104">
          <cell r="F104">
            <v>0</v>
          </cell>
        </row>
        <row r="105">
          <cell r="F105">
            <v>1401724.44</v>
          </cell>
        </row>
        <row r="107">
          <cell r="F107">
            <v>3000000</v>
          </cell>
        </row>
        <row r="108">
          <cell r="F108">
            <v>0</v>
          </cell>
        </row>
        <row r="110">
          <cell r="F110">
            <v>10476029.52</v>
          </cell>
        </row>
        <row r="111">
          <cell r="F111">
            <v>71286231.939999998</v>
          </cell>
        </row>
        <row r="112">
          <cell r="F112">
            <v>4853204.8</v>
          </cell>
        </row>
        <row r="113">
          <cell r="F113">
            <v>0</v>
          </cell>
        </row>
        <row r="114">
          <cell r="F114">
            <v>0</v>
          </cell>
        </row>
        <row r="115">
          <cell r="F115">
            <v>97340</v>
          </cell>
        </row>
        <row r="116">
          <cell r="F116">
            <v>0</v>
          </cell>
        </row>
        <row r="118">
          <cell r="F118">
            <v>2808200</v>
          </cell>
        </row>
        <row r="119">
          <cell r="F119">
            <v>444885</v>
          </cell>
        </row>
        <row r="121">
          <cell r="F121">
            <v>1721330</v>
          </cell>
        </row>
        <row r="122">
          <cell r="F122">
            <v>0</v>
          </cell>
        </row>
        <row r="123">
          <cell r="F123">
            <v>12160</v>
          </cell>
        </row>
        <row r="124">
          <cell r="F124">
            <v>6325268.4000000004</v>
          </cell>
        </row>
        <row r="125">
          <cell r="F125">
            <v>642664</v>
          </cell>
        </row>
        <row r="126">
          <cell r="F126">
            <v>8815470.4800000004</v>
          </cell>
        </row>
        <row r="127">
          <cell r="F127">
            <v>0</v>
          </cell>
        </row>
        <row r="128">
          <cell r="F128">
            <v>0</v>
          </cell>
        </row>
        <row r="132">
          <cell r="F132">
            <v>0</v>
          </cell>
        </row>
        <row r="133">
          <cell r="F133">
            <v>0</v>
          </cell>
        </row>
        <row r="137">
          <cell r="F137">
            <v>10990000</v>
          </cell>
        </row>
        <row r="138">
          <cell r="F138">
            <v>0</v>
          </cell>
        </row>
        <row r="139">
          <cell r="F139">
            <v>0</v>
          </cell>
        </row>
        <row r="140">
          <cell r="F140">
            <v>308448</v>
          </cell>
        </row>
        <row r="141">
          <cell r="F141">
            <v>452542.6</v>
          </cell>
        </row>
        <row r="142">
          <cell r="F142">
            <v>0</v>
          </cell>
        </row>
        <row r="143">
          <cell r="F143">
            <v>0</v>
          </cell>
        </row>
        <row r="144">
          <cell r="F144">
            <v>108211129.59999999</v>
          </cell>
        </row>
        <row r="146">
          <cell r="F146">
            <v>0</v>
          </cell>
        </row>
        <row r="147">
          <cell r="F147">
            <v>0</v>
          </cell>
        </row>
        <row r="148">
          <cell r="F148">
            <v>0</v>
          </cell>
        </row>
        <row r="149">
          <cell r="F149">
            <v>53782378.590000004</v>
          </cell>
        </row>
        <row r="150">
          <cell r="F150">
            <v>0</v>
          </cell>
        </row>
        <row r="152">
          <cell r="F152">
            <v>0</v>
          </cell>
        </row>
        <row r="153">
          <cell r="F153">
            <v>0</v>
          </cell>
        </row>
        <row r="154">
          <cell r="F154">
            <v>0</v>
          </cell>
        </row>
        <row r="156">
          <cell r="F156">
            <v>0</v>
          </cell>
        </row>
        <row r="157">
          <cell r="F157">
            <v>0</v>
          </cell>
        </row>
        <row r="161">
          <cell r="F161">
            <v>0</v>
          </cell>
        </row>
        <row r="162">
          <cell r="F162">
            <v>0</v>
          </cell>
        </row>
        <row r="163">
          <cell r="F163">
            <v>0</v>
          </cell>
        </row>
        <row r="164">
          <cell r="F164">
            <v>0</v>
          </cell>
        </row>
        <row r="165">
          <cell r="F165">
            <v>0</v>
          </cell>
        </row>
        <row r="166">
          <cell r="F166">
            <v>0</v>
          </cell>
        </row>
        <row r="167">
          <cell r="F167">
            <v>0</v>
          </cell>
        </row>
        <row r="169">
          <cell r="F169">
            <v>0</v>
          </cell>
        </row>
        <row r="170">
          <cell r="F170">
            <v>0</v>
          </cell>
        </row>
        <row r="171">
          <cell r="F171">
            <v>0</v>
          </cell>
        </row>
        <row r="173">
          <cell r="F173">
            <v>0</v>
          </cell>
        </row>
        <row r="174">
          <cell r="F174">
            <v>0</v>
          </cell>
        </row>
        <row r="175">
          <cell r="F175">
            <v>0</v>
          </cell>
        </row>
        <row r="176">
          <cell r="F176">
            <v>0</v>
          </cell>
        </row>
        <row r="177">
          <cell r="F177">
            <v>0</v>
          </cell>
        </row>
        <row r="178">
          <cell r="F178">
            <v>0</v>
          </cell>
        </row>
        <row r="180">
          <cell r="F180">
            <v>0</v>
          </cell>
        </row>
        <row r="181">
          <cell r="F181">
            <v>0</v>
          </cell>
        </row>
        <row r="182">
          <cell r="F182">
            <v>0</v>
          </cell>
        </row>
        <row r="183">
          <cell r="F183">
            <v>0</v>
          </cell>
        </row>
        <row r="185">
          <cell r="F185">
            <v>0</v>
          </cell>
        </row>
        <row r="187">
          <cell r="F187">
            <v>0</v>
          </cell>
        </row>
        <row r="188">
          <cell r="F188">
            <v>0</v>
          </cell>
        </row>
        <row r="192">
          <cell r="F192">
            <v>0</v>
          </cell>
        </row>
        <row r="193">
          <cell r="F193">
            <v>0</v>
          </cell>
        </row>
        <row r="194">
          <cell r="F194">
            <v>0</v>
          </cell>
        </row>
        <row r="195">
          <cell r="F195">
            <v>0</v>
          </cell>
        </row>
        <row r="196">
          <cell r="F196">
            <v>0</v>
          </cell>
        </row>
        <row r="197">
          <cell r="F197">
            <v>0</v>
          </cell>
        </row>
        <row r="199">
          <cell r="F199">
            <v>0</v>
          </cell>
        </row>
        <row r="201">
          <cell r="F201">
            <v>0</v>
          </cell>
        </row>
        <row r="202">
          <cell r="F202">
            <v>0</v>
          </cell>
        </row>
        <row r="203">
          <cell r="F203">
            <v>0</v>
          </cell>
        </row>
        <row r="204">
          <cell r="F204">
            <v>0</v>
          </cell>
        </row>
        <row r="208">
          <cell r="F208">
            <v>0</v>
          </cell>
        </row>
        <row r="209">
          <cell r="F209">
            <v>0</v>
          </cell>
        </row>
        <row r="214">
          <cell r="F214">
            <v>0</v>
          </cell>
        </row>
        <row r="217">
          <cell r="F217">
            <v>0</v>
          </cell>
        </row>
        <row r="218">
          <cell r="F218">
            <v>0</v>
          </cell>
        </row>
      </sheetData>
      <sheetData sheetId="3">
        <row r="14">
          <cell r="F14">
            <v>0</v>
          </cell>
        </row>
        <row r="15">
          <cell r="F15">
            <v>0</v>
          </cell>
        </row>
        <row r="16">
          <cell r="F16">
            <v>0</v>
          </cell>
        </row>
        <row r="17">
          <cell r="F17">
            <v>0</v>
          </cell>
        </row>
        <row r="19">
          <cell r="F19">
            <v>0</v>
          </cell>
        </row>
        <row r="20">
          <cell r="F20">
            <v>0</v>
          </cell>
        </row>
        <row r="21">
          <cell r="F21">
            <v>0</v>
          </cell>
        </row>
        <row r="22">
          <cell r="F22">
            <v>0</v>
          </cell>
        </row>
        <row r="24">
          <cell r="F24">
            <v>0</v>
          </cell>
        </row>
        <row r="25">
          <cell r="F25">
            <v>0</v>
          </cell>
        </row>
        <row r="26">
          <cell r="F26">
            <v>0</v>
          </cell>
        </row>
        <row r="27">
          <cell r="F27">
            <v>0</v>
          </cell>
        </row>
        <row r="28">
          <cell r="F28">
            <v>0</v>
          </cell>
        </row>
        <row r="30">
          <cell r="F30">
            <v>0</v>
          </cell>
        </row>
        <row r="31">
          <cell r="F31">
            <v>0</v>
          </cell>
        </row>
        <row r="33">
          <cell r="F33">
            <v>0</v>
          </cell>
        </row>
        <row r="34">
          <cell r="F34">
            <v>0</v>
          </cell>
        </row>
        <row r="35">
          <cell r="F35">
            <v>0</v>
          </cell>
        </row>
        <row r="36">
          <cell r="F36">
            <v>0</v>
          </cell>
        </row>
        <row r="37">
          <cell r="F37">
            <v>0</v>
          </cell>
        </row>
        <row r="40">
          <cell r="F40">
            <v>0</v>
          </cell>
        </row>
        <row r="41">
          <cell r="F41" t="str">
            <v xml:space="preserve"> </v>
          </cell>
        </row>
        <row r="45">
          <cell r="F45">
            <v>0</v>
          </cell>
        </row>
        <row r="46">
          <cell r="F46">
            <v>0</v>
          </cell>
        </row>
        <row r="47">
          <cell r="F47">
            <v>0</v>
          </cell>
        </row>
        <row r="48">
          <cell r="F48">
            <v>0</v>
          </cell>
        </row>
        <row r="49">
          <cell r="F49">
            <v>0</v>
          </cell>
        </row>
        <row r="51">
          <cell r="F51">
            <v>0</v>
          </cell>
        </row>
        <row r="52">
          <cell r="F52">
            <v>0</v>
          </cell>
        </row>
        <row r="53">
          <cell r="F53">
            <v>0</v>
          </cell>
        </row>
        <row r="54">
          <cell r="F54">
            <v>0</v>
          </cell>
        </row>
        <row r="55">
          <cell r="F55">
            <v>0</v>
          </cell>
        </row>
        <row r="57">
          <cell r="F57">
            <v>24650000</v>
          </cell>
        </row>
        <row r="58">
          <cell r="F58">
            <v>0</v>
          </cell>
        </row>
        <row r="59">
          <cell r="F59">
            <v>0</v>
          </cell>
        </row>
        <row r="60">
          <cell r="F60">
            <v>0</v>
          </cell>
        </row>
        <row r="61">
          <cell r="F61">
            <v>0</v>
          </cell>
        </row>
        <row r="62">
          <cell r="F62">
            <v>0</v>
          </cell>
        </row>
        <row r="63">
          <cell r="F63">
            <v>0</v>
          </cell>
        </row>
        <row r="65">
          <cell r="F65">
            <v>0</v>
          </cell>
        </row>
        <row r="66">
          <cell r="F66">
            <v>0</v>
          </cell>
        </row>
        <row r="67">
          <cell r="F67">
            <v>99476473.090000004</v>
          </cell>
        </row>
        <row r="68">
          <cell r="F68">
            <v>0</v>
          </cell>
        </row>
        <row r="69">
          <cell r="F69">
            <v>96394670.220000014</v>
          </cell>
        </row>
        <row r="70">
          <cell r="F70">
            <v>57736659.760000005</v>
          </cell>
        </row>
        <row r="71">
          <cell r="F71">
            <v>590010620.92000008</v>
          </cell>
        </row>
        <row r="73">
          <cell r="F73">
            <v>0</v>
          </cell>
        </row>
        <row r="74">
          <cell r="F74">
            <v>0</v>
          </cell>
        </row>
        <row r="75">
          <cell r="F75">
            <v>0</v>
          </cell>
        </row>
        <row r="76">
          <cell r="F76">
            <v>0</v>
          </cell>
        </row>
        <row r="78">
          <cell r="F78">
            <v>0</v>
          </cell>
        </row>
        <row r="80">
          <cell r="F80">
            <v>35000000</v>
          </cell>
        </row>
        <row r="81">
          <cell r="F81">
            <v>0</v>
          </cell>
        </row>
        <row r="82">
          <cell r="F82">
            <v>0</v>
          </cell>
        </row>
        <row r="84">
          <cell r="F84">
            <v>0</v>
          </cell>
        </row>
        <row r="85">
          <cell r="F85">
            <v>0</v>
          </cell>
        </row>
        <row r="86">
          <cell r="F86">
            <v>0</v>
          </cell>
        </row>
        <row r="87">
          <cell r="F87">
            <v>871444.25</v>
          </cell>
        </row>
        <row r="88">
          <cell r="F88">
            <v>4425701.84</v>
          </cell>
        </row>
        <row r="89">
          <cell r="F89">
            <v>0</v>
          </cell>
        </row>
        <row r="90">
          <cell r="F90">
            <v>0</v>
          </cell>
        </row>
        <row r="91">
          <cell r="F91">
            <v>5250000</v>
          </cell>
        </row>
        <row r="92">
          <cell r="F92">
            <v>0</v>
          </cell>
        </row>
        <row r="94">
          <cell r="F94">
            <v>0</v>
          </cell>
        </row>
        <row r="96">
          <cell r="F96">
            <v>0</v>
          </cell>
        </row>
        <row r="97">
          <cell r="F97">
            <v>0</v>
          </cell>
        </row>
        <row r="98">
          <cell r="F98">
            <v>0</v>
          </cell>
        </row>
        <row r="102">
          <cell r="F102">
            <v>36153646</v>
          </cell>
        </row>
        <row r="103">
          <cell r="F103">
            <v>0</v>
          </cell>
        </row>
        <row r="104">
          <cell r="F104">
            <v>0</v>
          </cell>
        </row>
        <row r="105">
          <cell r="F105">
            <v>0</v>
          </cell>
        </row>
        <row r="107">
          <cell r="F107">
            <v>0</v>
          </cell>
        </row>
        <row r="108">
          <cell r="F108">
            <v>0</v>
          </cell>
        </row>
        <row r="110">
          <cell r="F110">
            <v>0</v>
          </cell>
        </row>
        <row r="111">
          <cell r="F111">
            <v>135223628.81</v>
          </cell>
        </row>
        <row r="112">
          <cell r="F112">
            <v>9998520</v>
          </cell>
        </row>
        <row r="113">
          <cell r="F113">
            <v>0</v>
          </cell>
        </row>
        <row r="114">
          <cell r="F114">
            <v>0</v>
          </cell>
        </row>
        <row r="115">
          <cell r="F115">
            <v>0</v>
          </cell>
        </row>
        <row r="116">
          <cell r="F116">
            <v>0</v>
          </cell>
        </row>
        <row r="118">
          <cell r="F118">
            <v>479886.2</v>
          </cell>
        </row>
        <row r="119">
          <cell r="F119">
            <v>940767.87</v>
          </cell>
        </row>
        <row r="121">
          <cell r="F121">
            <v>0</v>
          </cell>
        </row>
        <row r="122">
          <cell r="F122">
            <v>0</v>
          </cell>
        </row>
        <row r="123">
          <cell r="F123">
            <v>0</v>
          </cell>
        </row>
        <row r="124">
          <cell r="F124">
            <v>1506150</v>
          </cell>
        </row>
        <row r="125">
          <cell r="F125">
            <v>0</v>
          </cell>
        </row>
        <row r="126">
          <cell r="F126">
            <v>3998650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34065625.899999999</v>
          </cell>
        </row>
        <row r="142">
          <cell r="F142">
            <v>0</v>
          </cell>
        </row>
        <row r="143">
          <cell r="F143">
            <v>0</v>
          </cell>
        </row>
        <row r="144">
          <cell r="F144">
            <v>0</v>
          </cell>
        </row>
        <row r="146">
          <cell r="F146">
            <v>1738390000</v>
          </cell>
        </row>
        <row r="147">
          <cell r="F147">
            <v>1545472525.3499999</v>
          </cell>
        </row>
        <row r="148">
          <cell r="F148">
            <v>0</v>
          </cell>
        </row>
        <row r="149">
          <cell r="F149">
            <v>910318839.41999996</v>
          </cell>
        </row>
        <row r="150">
          <cell r="F150">
            <v>20000000</v>
          </cell>
        </row>
        <row r="152">
          <cell r="F152">
            <v>0</v>
          </cell>
        </row>
        <row r="153">
          <cell r="F153">
            <v>0</v>
          </cell>
        </row>
        <row r="154">
          <cell r="F154">
            <v>0</v>
          </cell>
        </row>
        <row r="156">
          <cell r="F156">
            <v>0</v>
          </cell>
        </row>
        <row r="157">
          <cell r="F157">
            <v>0</v>
          </cell>
        </row>
        <row r="161">
          <cell r="F161">
            <v>0</v>
          </cell>
        </row>
        <row r="162">
          <cell r="F162">
            <v>0</v>
          </cell>
        </row>
        <row r="163">
          <cell r="F163">
            <v>0</v>
          </cell>
        </row>
        <row r="164">
          <cell r="F164">
            <v>0</v>
          </cell>
        </row>
        <row r="165">
          <cell r="F165">
            <v>0</v>
          </cell>
        </row>
        <row r="166">
          <cell r="F166">
            <v>0</v>
          </cell>
        </row>
        <row r="167">
          <cell r="F167">
            <v>0</v>
          </cell>
        </row>
        <row r="169">
          <cell r="F169">
            <v>0</v>
          </cell>
        </row>
        <row r="170">
          <cell r="F170">
            <v>0</v>
          </cell>
        </row>
        <row r="171">
          <cell r="F171">
            <v>0</v>
          </cell>
        </row>
        <row r="173">
          <cell r="F173">
            <v>0</v>
          </cell>
        </row>
        <row r="174">
          <cell r="F174">
            <v>0</v>
          </cell>
        </row>
        <row r="175">
          <cell r="F175">
            <v>0</v>
          </cell>
        </row>
        <row r="176">
          <cell r="F176">
            <v>0</v>
          </cell>
        </row>
        <row r="177">
          <cell r="F177">
            <v>0</v>
          </cell>
        </row>
        <row r="178">
          <cell r="F178">
            <v>0</v>
          </cell>
        </row>
        <row r="180">
          <cell r="F180">
            <v>0</v>
          </cell>
        </row>
        <row r="181">
          <cell r="F181">
            <v>0</v>
          </cell>
        </row>
        <row r="182">
          <cell r="F182">
            <v>0</v>
          </cell>
        </row>
        <row r="183">
          <cell r="F183">
            <v>0</v>
          </cell>
        </row>
        <row r="185">
          <cell r="F185">
            <v>0</v>
          </cell>
        </row>
        <row r="187">
          <cell r="F187">
            <v>0</v>
          </cell>
        </row>
        <row r="188">
          <cell r="F188">
            <v>0</v>
          </cell>
        </row>
        <row r="192">
          <cell r="F192">
            <v>0</v>
          </cell>
        </row>
        <row r="193">
          <cell r="F193">
            <v>0</v>
          </cell>
        </row>
        <row r="194">
          <cell r="F194">
            <v>0</v>
          </cell>
        </row>
        <row r="195">
          <cell r="F195">
            <v>0</v>
          </cell>
        </row>
        <row r="196">
          <cell r="F196">
            <v>0</v>
          </cell>
        </row>
        <row r="197">
          <cell r="F197">
            <v>0</v>
          </cell>
        </row>
        <row r="199">
          <cell r="F199">
            <v>0</v>
          </cell>
        </row>
        <row r="201">
          <cell r="F201">
            <v>0</v>
          </cell>
        </row>
        <row r="202">
          <cell r="F202">
            <v>0</v>
          </cell>
        </row>
        <row r="203">
          <cell r="F203">
            <v>0</v>
          </cell>
        </row>
        <row r="204">
          <cell r="F204">
            <v>0</v>
          </cell>
        </row>
        <row r="208">
          <cell r="F208">
            <v>0</v>
          </cell>
        </row>
        <row r="209">
          <cell r="F209">
            <v>0</v>
          </cell>
        </row>
        <row r="214">
          <cell r="F214">
            <v>0</v>
          </cell>
        </row>
        <row r="217">
          <cell r="F217">
            <v>0</v>
          </cell>
        </row>
        <row r="218">
          <cell r="F218">
            <v>0</v>
          </cell>
        </row>
      </sheetData>
      <sheetData sheetId="4">
        <row r="14">
          <cell r="F14">
            <v>0</v>
          </cell>
        </row>
        <row r="15">
          <cell r="F15">
            <v>0</v>
          </cell>
        </row>
        <row r="16">
          <cell r="F16">
            <v>0</v>
          </cell>
        </row>
        <row r="17">
          <cell r="F17">
            <v>0</v>
          </cell>
        </row>
        <row r="19">
          <cell r="F19">
            <v>0</v>
          </cell>
        </row>
        <row r="20">
          <cell r="F20">
            <v>0</v>
          </cell>
        </row>
        <row r="21">
          <cell r="F21">
            <v>0</v>
          </cell>
        </row>
        <row r="22">
          <cell r="F22">
            <v>0</v>
          </cell>
        </row>
        <row r="24">
          <cell r="F24">
            <v>0</v>
          </cell>
        </row>
        <row r="25">
          <cell r="F25">
            <v>0</v>
          </cell>
        </row>
        <row r="26">
          <cell r="F26">
            <v>0</v>
          </cell>
        </row>
        <row r="27">
          <cell r="F27">
            <v>0</v>
          </cell>
        </row>
        <row r="28">
          <cell r="F28">
            <v>0</v>
          </cell>
        </row>
        <row r="30">
          <cell r="F30">
            <v>0</v>
          </cell>
        </row>
        <row r="31">
          <cell r="F31">
            <v>0</v>
          </cell>
        </row>
        <row r="33">
          <cell r="F33">
            <v>0</v>
          </cell>
        </row>
        <row r="34">
          <cell r="F34">
            <v>0</v>
          </cell>
        </row>
        <row r="35">
          <cell r="F35">
            <v>0</v>
          </cell>
        </row>
        <row r="36">
          <cell r="F36">
            <v>0</v>
          </cell>
        </row>
        <row r="37">
          <cell r="F37">
            <v>0</v>
          </cell>
        </row>
        <row r="40">
          <cell r="F40">
            <v>0</v>
          </cell>
        </row>
        <row r="41">
          <cell r="F41" t="str">
            <v xml:space="preserve"> </v>
          </cell>
        </row>
        <row r="45">
          <cell r="F45">
            <v>0</v>
          </cell>
        </row>
        <row r="46">
          <cell r="F46">
            <v>0</v>
          </cell>
        </row>
        <row r="47">
          <cell r="F47">
            <v>0</v>
          </cell>
        </row>
        <row r="48">
          <cell r="F48">
            <v>0</v>
          </cell>
        </row>
        <row r="49">
          <cell r="F49">
            <v>0</v>
          </cell>
        </row>
        <row r="51">
          <cell r="F51">
            <v>0</v>
          </cell>
        </row>
        <row r="52">
          <cell r="F52">
            <v>0</v>
          </cell>
        </row>
        <row r="53">
          <cell r="F53">
            <v>0</v>
          </cell>
        </row>
        <row r="54">
          <cell r="F54">
            <v>0</v>
          </cell>
        </row>
        <row r="55">
          <cell r="F55">
            <v>0</v>
          </cell>
        </row>
        <row r="57">
          <cell r="F57">
            <v>0</v>
          </cell>
        </row>
        <row r="58">
          <cell r="F58">
            <v>0</v>
          </cell>
        </row>
        <row r="59">
          <cell r="F59">
            <v>0</v>
          </cell>
        </row>
        <row r="60">
          <cell r="F60">
            <v>0</v>
          </cell>
        </row>
        <row r="61">
          <cell r="F61">
            <v>0</v>
          </cell>
        </row>
        <row r="62">
          <cell r="F62">
            <v>0</v>
          </cell>
        </row>
        <row r="63">
          <cell r="F63">
            <v>0</v>
          </cell>
        </row>
        <row r="65">
          <cell r="F65">
            <v>0</v>
          </cell>
        </row>
        <row r="66">
          <cell r="F66">
            <v>0</v>
          </cell>
        </row>
        <row r="67">
          <cell r="F67">
            <v>0</v>
          </cell>
        </row>
        <row r="68">
          <cell r="F68">
            <v>0</v>
          </cell>
        </row>
        <row r="69">
          <cell r="F69">
            <v>0</v>
          </cell>
        </row>
        <row r="70">
          <cell r="F70">
            <v>0</v>
          </cell>
        </row>
        <row r="71">
          <cell r="F71">
            <v>0</v>
          </cell>
        </row>
        <row r="73">
          <cell r="F73">
            <v>0</v>
          </cell>
        </row>
        <row r="74">
          <cell r="F74">
            <v>0</v>
          </cell>
        </row>
        <row r="75">
          <cell r="F75">
            <v>0</v>
          </cell>
        </row>
        <row r="76">
          <cell r="F76">
            <v>0</v>
          </cell>
        </row>
        <row r="78">
          <cell r="F78">
            <v>0</v>
          </cell>
        </row>
        <row r="80">
          <cell r="F80">
            <v>0</v>
          </cell>
        </row>
        <row r="81">
          <cell r="F81">
            <v>0</v>
          </cell>
        </row>
        <row r="82">
          <cell r="F82">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4">
          <cell r="F94">
            <v>0</v>
          </cell>
        </row>
        <row r="96">
          <cell r="F96">
            <v>0</v>
          </cell>
        </row>
        <row r="97">
          <cell r="F97">
            <v>0</v>
          </cell>
        </row>
        <row r="98">
          <cell r="F98">
            <v>0</v>
          </cell>
        </row>
        <row r="102">
          <cell r="F102">
            <v>0</v>
          </cell>
        </row>
        <row r="103">
          <cell r="F103">
            <v>0</v>
          </cell>
        </row>
        <row r="104">
          <cell r="F104">
            <v>0</v>
          </cell>
        </row>
        <row r="105">
          <cell r="F105">
            <v>0</v>
          </cell>
        </row>
        <row r="107">
          <cell r="F107">
            <v>0</v>
          </cell>
        </row>
        <row r="108">
          <cell r="F108">
            <v>0</v>
          </cell>
        </row>
        <row r="110">
          <cell r="F110">
            <v>0</v>
          </cell>
        </row>
        <row r="111">
          <cell r="F111">
            <v>0</v>
          </cell>
        </row>
        <row r="112">
          <cell r="F112">
            <v>0</v>
          </cell>
        </row>
        <row r="113">
          <cell r="F113">
            <v>0</v>
          </cell>
        </row>
        <row r="114">
          <cell r="F114">
            <v>0</v>
          </cell>
        </row>
        <row r="115">
          <cell r="F115">
            <v>0</v>
          </cell>
        </row>
        <row r="116">
          <cell r="F116">
            <v>0</v>
          </cell>
        </row>
        <row r="118">
          <cell r="F118">
            <v>0</v>
          </cell>
        </row>
        <row r="119">
          <cell r="F119">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6">
          <cell r="F146">
            <v>0</v>
          </cell>
        </row>
        <row r="147">
          <cell r="F147">
            <v>0</v>
          </cell>
        </row>
        <row r="148">
          <cell r="F148">
            <v>0</v>
          </cell>
        </row>
        <row r="149">
          <cell r="F149">
            <v>0</v>
          </cell>
        </row>
        <row r="150">
          <cell r="F150">
            <v>0</v>
          </cell>
        </row>
        <row r="152">
          <cell r="F152">
            <v>0</v>
          </cell>
        </row>
        <row r="153">
          <cell r="F153">
            <v>0</v>
          </cell>
        </row>
        <row r="154">
          <cell r="F154">
            <v>0</v>
          </cell>
        </row>
        <row r="156">
          <cell r="F156">
            <v>0</v>
          </cell>
        </row>
        <row r="157">
          <cell r="F157">
            <v>0</v>
          </cell>
        </row>
        <row r="161">
          <cell r="F161">
            <v>0</v>
          </cell>
        </row>
        <row r="162">
          <cell r="F162">
            <v>0</v>
          </cell>
        </row>
        <row r="163">
          <cell r="F163">
            <v>0</v>
          </cell>
        </row>
        <row r="164">
          <cell r="F164">
            <v>0</v>
          </cell>
        </row>
        <row r="165">
          <cell r="F165">
            <v>0</v>
          </cell>
        </row>
        <row r="166">
          <cell r="F166">
            <v>0</v>
          </cell>
        </row>
        <row r="167">
          <cell r="F167">
            <v>0</v>
          </cell>
        </row>
        <row r="169">
          <cell r="F169">
            <v>0</v>
          </cell>
        </row>
        <row r="170">
          <cell r="F170">
            <v>0</v>
          </cell>
        </row>
        <row r="171">
          <cell r="F171">
            <v>0</v>
          </cell>
        </row>
        <row r="173">
          <cell r="F173">
            <v>0</v>
          </cell>
        </row>
        <row r="174">
          <cell r="F174">
            <v>0</v>
          </cell>
        </row>
        <row r="175">
          <cell r="F175">
            <v>0</v>
          </cell>
        </row>
        <row r="176">
          <cell r="F176">
            <v>0</v>
          </cell>
        </row>
        <row r="177">
          <cell r="F177">
            <v>0</v>
          </cell>
        </row>
        <row r="178">
          <cell r="F178">
            <v>0</v>
          </cell>
        </row>
        <row r="180">
          <cell r="F180">
            <v>0</v>
          </cell>
        </row>
        <row r="181">
          <cell r="F181">
            <v>0</v>
          </cell>
        </row>
        <row r="182">
          <cell r="F182">
            <v>0</v>
          </cell>
        </row>
        <row r="183">
          <cell r="F183">
            <v>0</v>
          </cell>
        </row>
        <row r="185">
          <cell r="F185">
            <v>0</v>
          </cell>
        </row>
        <row r="187">
          <cell r="F187">
            <v>0</v>
          </cell>
        </row>
        <row r="188">
          <cell r="F188">
            <v>0</v>
          </cell>
        </row>
        <row r="192">
          <cell r="F192">
            <v>0</v>
          </cell>
        </row>
        <row r="193">
          <cell r="F193">
            <v>0</v>
          </cell>
        </row>
        <row r="194">
          <cell r="F194">
            <v>0</v>
          </cell>
        </row>
        <row r="195">
          <cell r="F195">
            <v>0</v>
          </cell>
        </row>
        <row r="196">
          <cell r="F196">
            <v>0</v>
          </cell>
        </row>
        <row r="197">
          <cell r="F197">
            <v>0</v>
          </cell>
        </row>
        <row r="199">
          <cell r="F199">
            <v>0</v>
          </cell>
        </row>
        <row r="201">
          <cell r="F201">
            <v>0</v>
          </cell>
        </row>
        <row r="202">
          <cell r="F202">
            <v>0</v>
          </cell>
        </row>
        <row r="203">
          <cell r="F203">
            <v>0</v>
          </cell>
        </row>
        <row r="204">
          <cell r="F204">
            <v>0</v>
          </cell>
        </row>
        <row r="208">
          <cell r="F208">
            <v>0</v>
          </cell>
        </row>
        <row r="209">
          <cell r="F209">
            <v>0</v>
          </cell>
        </row>
        <row r="214">
          <cell r="F214">
            <v>0</v>
          </cell>
        </row>
        <row r="217">
          <cell r="F217">
            <v>0</v>
          </cell>
        </row>
        <row r="218">
          <cell r="F218">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95"/>
  <sheetViews>
    <sheetView view="pageBreakPreview" zoomScaleNormal="75" zoomScaleSheetLayoutView="100" workbookViewId="0">
      <selection activeCell="C196" sqref="C196"/>
    </sheetView>
  </sheetViews>
  <sheetFormatPr baseColWidth="10" defaultRowHeight="12.75"/>
  <cols>
    <col min="1" max="1" width="26.28515625" style="100" bestFit="1" customWidth="1"/>
    <col min="2" max="2" width="52.7109375" style="100" customWidth="1"/>
    <col min="3" max="3" width="23.7109375" style="100" bestFit="1" customWidth="1"/>
    <col min="4" max="4" width="24" style="100" bestFit="1" customWidth="1"/>
    <col min="5" max="5" width="9.85546875" style="100" bestFit="1" customWidth="1"/>
    <col min="6" max="256" width="11.42578125" style="100"/>
    <col min="257" max="257" width="26.28515625" style="100" bestFit="1" customWidth="1"/>
    <col min="258" max="258" width="52.7109375" style="100" customWidth="1"/>
    <col min="259" max="259" width="23.7109375" style="100" bestFit="1" customWidth="1"/>
    <col min="260" max="260" width="24" style="100" bestFit="1" customWidth="1"/>
    <col min="261" max="261" width="9.85546875" style="100" bestFit="1" customWidth="1"/>
    <col min="262" max="512" width="11.42578125" style="100"/>
    <col min="513" max="513" width="26.28515625" style="100" bestFit="1" customWidth="1"/>
    <col min="514" max="514" width="52.7109375" style="100" customWidth="1"/>
    <col min="515" max="515" width="23.7109375" style="100" bestFit="1" customWidth="1"/>
    <col min="516" max="516" width="24" style="100" bestFit="1" customWidth="1"/>
    <col min="517" max="517" width="9.85546875" style="100" bestFit="1" customWidth="1"/>
    <col min="518" max="768" width="11.42578125" style="100"/>
    <col min="769" max="769" width="26.28515625" style="100" bestFit="1" customWidth="1"/>
    <col min="770" max="770" width="52.7109375" style="100" customWidth="1"/>
    <col min="771" max="771" width="23.7109375" style="100" bestFit="1" customWidth="1"/>
    <col min="772" max="772" width="24" style="100" bestFit="1" customWidth="1"/>
    <col min="773" max="773" width="9.85546875" style="100" bestFit="1" customWidth="1"/>
    <col min="774" max="1024" width="11.42578125" style="100"/>
    <col min="1025" max="1025" width="26.28515625" style="100" bestFit="1" customWidth="1"/>
    <col min="1026" max="1026" width="52.7109375" style="100" customWidth="1"/>
    <col min="1027" max="1027" width="23.7109375" style="100" bestFit="1" customWidth="1"/>
    <col min="1028" max="1028" width="24" style="100" bestFit="1" customWidth="1"/>
    <col min="1029" max="1029" width="9.85546875" style="100" bestFit="1" customWidth="1"/>
    <col min="1030" max="1280" width="11.42578125" style="100"/>
    <col min="1281" max="1281" width="26.28515625" style="100" bestFit="1" customWidth="1"/>
    <col min="1282" max="1282" width="52.7109375" style="100" customWidth="1"/>
    <col min="1283" max="1283" width="23.7109375" style="100" bestFit="1" customWidth="1"/>
    <col min="1284" max="1284" width="24" style="100" bestFit="1" customWidth="1"/>
    <col min="1285" max="1285" width="9.85546875" style="100" bestFit="1" customWidth="1"/>
    <col min="1286" max="1536" width="11.42578125" style="100"/>
    <col min="1537" max="1537" width="26.28515625" style="100" bestFit="1" customWidth="1"/>
    <col min="1538" max="1538" width="52.7109375" style="100" customWidth="1"/>
    <col min="1539" max="1539" width="23.7109375" style="100" bestFit="1" customWidth="1"/>
    <col min="1540" max="1540" width="24" style="100" bestFit="1" customWidth="1"/>
    <col min="1541" max="1541" width="9.85546875" style="100" bestFit="1" customWidth="1"/>
    <col min="1542" max="1792" width="11.42578125" style="100"/>
    <col min="1793" max="1793" width="26.28515625" style="100" bestFit="1" customWidth="1"/>
    <col min="1794" max="1794" width="52.7109375" style="100" customWidth="1"/>
    <col min="1795" max="1795" width="23.7109375" style="100" bestFit="1" customWidth="1"/>
    <col min="1796" max="1796" width="24" style="100" bestFit="1" customWidth="1"/>
    <col min="1797" max="1797" width="9.85546875" style="100" bestFit="1" customWidth="1"/>
    <col min="1798" max="2048" width="11.42578125" style="100"/>
    <col min="2049" max="2049" width="26.28515625" style="100" bestFit="1" customWidth="1"/>
    <col min="2050" max="2050" width="52.7109375" style="100" customWidth="1"/>
    <col min="2051" max="2051" width="23.7109375" style="100" bestFit="1" customWidth="1"/>
    <col min="2052" max="2052" width="24" style="100" bestFit="1" customWidth="1"/>
    <col min="2053" max="2053" width="9.85546875" style="100" bestFit="1" customWidth="1"/>
    <col min="2054" max="2304" width="11.42578125" style="100"/>
    <col min="2305" max="2305" width="26.28515625" style="100" bestFit="1" customWidth="1"/>
    <col min="2306" max="2306" width="52.7109375" style="100" customWidth="1"/>
    <col min="2307" max="2307" width="23.7109375" style="100" bestFit="1" customWidth="1"/>
    <col min="2308" max="2308" width="24" style="100" bestFit="1" customWidth="1"/>
    <col min="2309" max="2309" width="9.85546875" style="100" bestFit="1" customWidth="1"/>
    <col min="2310" max="2560" width="11.42578125" style="100"/>
    <col min="2561" max="2561" width="26.28515625" style="100" bestFit="1" customWidth="1"/>
    <col min="2562" max="2562" width="52.7109375" style="100" customWidth="1"/>
    <col min="2563" max="2563" width="23.7109375" style="100" bestFit="1" customWidth="1"/>
    <col min="2564" max="2564" width="24" style="100" bestFit="1" customWidth="1"/>
    <col min="2565" max="2565" width="9.85546875" style="100" bestFit="1" customWidth="1"/>
    <col min="2566" max="2816" width="11.42578125" style="100"/>
    <col min="2817" max="2817" width="26.28515625" style="100" bestFit="1" customWidth="1"/>
    <col min="2818" max="2818" width="52.7109375" style="100" customWidth="1"/>
    <col min="2819" max="2819" width="23.7109375" style="100" bestFit="1" customWidth="1"/>
    <col min="2820" max="2820" width="24" style="100" bestFit="1" customWidth="1"/>
    <col min="2821" max="2821" width="9.85546875" style="100" bestFit="1" customWidth="1"/>
    <col min="2822" max="3072" width="11.42578125" style="100"/>
    <col min="3073" max="3073" width="26.28515625" style="100" bestFit="1" customWidth="1"/>
    <col min="3074" max="3074" width="52.7109375" style="100" customWidth="1"/>
    <col min="3075" max="3075" width="23.7109375" style="100" bestFit="1" customWidth="1"/>
    <col min="3076" max="3076" width="24" style="100" bestFit="1" customWidth="1"/>
    <col min="3077" max="3077" width="9.85546875" style="100" bestFit="1" customWidth="1"/>
    <col min="3078" max="3328" width="11.42578125" style="100"/>
    <col min="3329" max="3329" width="26.28515625" style="100" bestFit="1" customWidth="1"/>
    <col min="3330" max="3330" width="52.7109375" style="100" customWidth="1"/>
    <col min="3331" max="3331" width="23.7109375" style="100" bestFit="1" customWidth="1"/>
    <col min="3332" max="3332" width="24" style="100" bestFit="1" customWidth="1"/>
    <col min="3333" max="3333" width="9.85546875" style="100" bestFit="1" customWidth="1"/>
    <col min="3334" max="3584" width="11.42578125" style="100"/>
    <col min="3585" max="3585" width="26.28515625" style="100" bestFit="1" customWidth="1"/>
    <col min="3586" max="3586" width="52.7109375" style="100" customWidth="1"/>
    <col min="3587" max="3587" width="23.7109375" style="100" bestFit="1" customWidth="1"/>
    <col min="3588" max="3588" width="24" style="100" bestFit="1" customWidth="1"/>
    <col min="3589" max="3589" width="9.85546875" style="100" bestFit="1" customWidth="1"/>
    <col min="3590" max="3840" width="11.42578125" style="100"/>
    <col min="3841" max="3841" width="26.28515625" style="100" bestFit="1" customWidth="1"/>
    <col min="3842" max="3842" width="52.7109375" style="100" customWidth="1"/>
    <col min="3843" max="3843" width="23.7109375" style="100" bestFit="1" customWidth="1"/>
    <col min="3844" max="3844" width="24" style="100" bestFit="1" customWidth="1"/>
    <col min="3845" max="3845" width="9.85546875" style="100" bestFit="1" customWidth="1"/>
    <col min="3846" max="4096" width="11.42578125" style="100"/>
    <col min="4097" max="4097" width="26.28515625" style="100" bestFit="1" customWidth="1"/>
    <col min="4098" max="4098" width="52.7109375" style="100" customWidth="1"/>
    <col min="4099" max="4099" width="23.7109375" style="100" bestFit="1" customWidth="1"/>
    <col min="4100" max="4100" width="24" style="100" bestFit="1" customWidth="1"/>
    <col min="4101" max="4101" width="9.85546875" style="100" bestFit="1" customWidth="1"/>
    <col min="4102" max="4352" width="11.42578125" style="100"/>
    <col min="4353" max="4353" width="26.28515625" style="100" bestFit="1" customWidth="1"/>
    <col min="4354" max="4354" width="52.7109375" style="100" customWidth="1"/>
    <col min="4355" max="4355" width="23.7109375" style="100" bestFit="1" customWidth="1"/>
    <col min="4356" max="4356" width="24" style="100" bestFit="1" customWidth="1"/>
    <col min="4357" max="4357" width="9.85546875" style="100" bestFit="1" customWidth="1"/>
    <col min="4358" max="4608" width="11.42578125" style="100"/>
    <col min="4609" max="4609" width="26.28515625" style="100" bestFit="1" customWidth="1"/>
    <col min="4610" max="4610" width="52.7109375" style="100" customWidth="1"/>
    <col min="4611" max="4611" width="23.7109375" style="100" bestFit="1" customWidth="1"/>
    <col min="4612" max="4612" width="24" style="100" bestFit="1" customWidth="1"/>
    <col min="4613" max="4613" width="9.85546875" style="100" bestFit="1" customWidth="1"/>
    <col min="4614" max="4864" width="11.42578125" style="100"/>
    <col min="4865" max="4865" width="26.28515625" style="100" bestFit="1" customWidth="1"/>
    <col min="4866" max="4866" width="52.7109375" style="100" customWidth="1"/>
    <col min="4867" max="4867" width="23.7109375" style="100" bestFit="1" customWidth="1"/>
    <col min="4868" max="4868" width="24" style="100" bestFit="1" customWidth="1"/>
    <col min="4869" max="4869" width="9.85546875" style="100" bestFit="1" customWidth="1"/>
    <col min="4870" max="5120" width="11.42578125" style="100"/>
    <col min="5121" max="5121" width="26.28515625" style="100" bestFit="1" customWidth="1"/>
    <col min="5122" max="5122" width="52.7109375" style="100" customWidth="1"/>
    <col min="5123" max="5123" width="23.7109375" style="100" bestFit="1" customWidth="1"/>
    <col min="5124" max="5124" width="24" style="100" bestFit="1" customWidth="1"/>
    <col min="5125" max="5125" width="9.85546875" style="100" bestFit="1" customWidth="1"/>
    <col min="5126" max="5376" width="11.42578125" style="100"/>
    <col min="5377" max="5377" width="26.28515625" style="100" bestFit="1" customWidth="1"/>
    <col min="5378" max="5378" width="52.7109375" style="100" customWidth="1"/>
    <col min="5379" max="5379" width="23.7109375" style="100" bestFit="1" customWidth="1"/>
    <col min="5380" max="5380" width="24" style="100" bestFit="1" customWidth="1"/>
    <col min="5381" max="5381" width="9.85546875" style="100" bestFit="1" customWidth="1"/>
    <col min="5382" max="5632" width="11.42578125" style="100"/>
    <col min="5633" max="5633" width="26.28515625" style="100" bestFit="1" customWidth="1"/>
    <col min="5634" max="5634" width="52.7109375" style="100" customWidth="1"/>
    <col min="5635" max="5635" width="23.7109375" style="100" bestFit="1" customWidth="1"/>
    <col min="5636" max="5636" width="24" style="100" bestFit="1" customWidth="1"/>
    <col min="5637" max="5637" width="9.85546875" style="100" bestFit="1" customWidth="1"/>
    <col min="5638" max="5888" width="11.42578125" style="100"/>
    <col min="5889" max="5889" width="26.28515625" style="100" bestFit="1" customWidth="1"/>
    <col min="5890" max="5890" width="52.7109375" style="100" customWidth="1"/>
    <col min="5891" max="5891" width="23.7109375" style="100" bestFit="1" customWidth="1"/>
    <col min="5892" max="5892" width="24" style="100" bestFit="1" customWidth="1"/>
    <col min="5893" max="5893" width="9.85546875" style="100" bestFit="1" customWidth="1"/>
    <col min="5894" max="6144" width="11.42578125" style="100"/>
    <col min="6145" max="6145" width="26.28515625" style="100" bestFit="1" customWidth="1"/>
    <col min="6146" max="6146" width="52.7109375" style="100" customWidth="1"/>
    <col min="6147" max="6147" width="23.7109375" style="100" bestFit="1" customWidth="1"/>
    <col min="6148" max="6148" width="24" style="100" bestFit="1" customWidth="1"/>
    <col min="6149" max="6149" width="9.85546875" style="100" bestFit="1" customWidth="1"/>
    <col min="6150" max="6400" width="11.42578125" style="100"/>
    <col min="6401" max="6401" width="26.28515625" style="100" bestFit="1" customWidth="1"/>
    <col min="6402" max="6402" width="52.7109375" style="100" customWidth="1"/>
    <col min="6403" max="6403" width="23.7109375" style="100" bestFit="1" customWidth="1"/>
    <col min="6404" max="6404" width="24" style="100" bestFit="1" customWidth="1"/>
    <col min="6405" max="6405" width="9.85546875" style="100" bestFit="1" customWidth="1"/>
    <col min="6406" max="6656" width="11.42578125" style="100"/>
    <col min="6657" max="6657" width="26.28515625" style="100" bestFit="1" customWidth="1"/>
    <col min="6658" max="6658" width="52.7109375" style="100" customWidth="1"/>
    <col min="6659" max="6659" width="23.7109375" style="100" bestFit="1" customWidth="1"/>
    <col min="6660" max="6660" width="24" style="100" bestFit="1" customWidth="1"/>
    <col min="6661" max="6661" width="9.85546875" style="100" bestFit="1" customWidth="1"/>
    <col min="6662" max="6912" width="11.42578125" style="100"/>
    <col min="6913" max="6913" width="26.28515625" style="100" bestFit="1" customWidth="1"/>
    <col min="6914" max="6914" width="52.7109375" style="100" customWidth="1"/>
    <col min="6915" max="6915" width="23.7109375" style="100" bestFit="1" customWidth="1"/>
    <col min="6916" max="6916" width="24" style="100" bestFit="1" customWidth="1"/>
    <col min="6917" max="6917" width="9.85546875" style="100" bestFit="1" customWidth="1"/>
    <col min="6918" max="7168" width="11.42578125" style="100"/>
    <col min="7169" max="7169" width="26.28515625" style="100" bestFit="1" customWidth="1"/>
    <col min="7170" max="7170" width="52.7109375" style="100" customWidth="1"/>
    <col min="7171" max="7171" width="23.7109375" style="100" bestFit="1" customWidth="1"/>
    <col min="7172" max="7172" width="24" style="100" bestFit="1" customWidth="1"/>
    <col min="7173" max="7173" width="9.85546875" style="100" bestFit="1" customWidth="1"/>
    <col min="7174" max="7424" width="11.42578125" style="100"/>
    <col min="7425" max="7425" width="26.28515625" style="100" bestFit="1" customWidth="1"/>
    <col min="7426" max="7426" width="52.7109375" style="100" customWidth="1"/>
    <col min="7427" max="7427" width="23.7109375" style="100" bestFit="1" customWidth="1"/>
    <col min="7428" max="7428" width="24" style="100" bestFit="1" customWidth="1"/>
    <col min="7429" max="7429" width="9.85546875" style="100" bestFit="1" customWidth="1"/>
    <col min="7430" max="7680" width="11.42578125" style="100"/>
    <col min="7681" max="7681" width="26.28515625" style="100" bestFit="1" customWidth="1"/>
    <col min="7682" max="7682" width="52.7109375" style="100" customWidth="1"/>
    <col min="7683" max="7683" width="23.7109375" style="100" bestFit="1" customWidth="1"/>
    <col min="7684" max="7684" width="24" style="100" bestFit="1" customWidth="1"/>
    <col min="7685" max="7685" width="9.85546875" style="100" bestFit="1" customWidth="1"/>
    <col min="7686" max="7936" width="11.42578125" style="100"/>
    <col min="7937" max="7937" width="26.28515625" style="100" bestFit="1" customWidth="1"/>
    <col min="7938" max="7938" width="52.7109375" style="100" customWidth="1"/>
    <col min="7939" max="7939" width="23.7109375" style="100" bestFit="1" customWidth="1"/>
    <col min="7940" max="7940" width="24" style="100" bestFit="1" customWidth="1"/>
    <col min="7941" max="7941" width="9.85546875" style="100" bestFit="1" customWidth="1"/>
    <col min="7942" max="8192" width="11.42578125" style="100"/>
    <col min="8193" max="8193" width="26.28515625" style="100" bestFit="1" customWidth="1"/>
    <col min="8194" max="8194" width="52.7109375" style="100" customWidth="1"/>
    <col min="8195" max="8195" width="23.7109375" style="100" bestFit="1" customWidth="1"/>
    <col min="8196" max="8196" width="24" style="100" bestFit="1" customWidth="1"/>
    <col min="8197" max="8197" width="9.85546875" style="100" bestFit="1" customWidth="1"/>
    <col min="8198" max="8448" width="11.42578125" style="100"/>
    <col min="8449" max="8449" width="26.28515625" style="100" bestFit="1" customWidth="1"/>
    <col min="8450" max="8450" width="52.7109375" style="100" customWidth="1"/>
    <col min="8451" max="8451" width="23.7109375" style="100" bestFit="1" customWidth="1"/>
    <col min="8452" max="8452" width="24" style="100" bestFit="1" customWidth="1"/>
    <col min="8453" max="8453" width="9.85546875" style="100" bestFit="1" customWidth="1"/>
    <col min="8454" max="8704" width="11.42578125" style="100"/>
    <col min="8705" max="8705" width="26.28515625" style="100" bestFit="1" customWidth="1"/>
    <col min="8706" max="8706" width="52.7109375" style="100" customWidth="1"/>
    <col min="8707" max="8707" width="23.7109375" style="100" bestFit="1" customWidth="1"/>
    <col min="8708" max="8708" width="24" style="100" bestFit="1" customWidth="1"/>
    <col min="8709" max="8709" width="9.85546875" style="100" bestFit="1" customWidth="1"/>
    <col min="8710" max="8960" width="11.42578125" style="100"/>
    <col min="8961" max="8961" width="26.28515625" style="100" bestFit="1" customWidth="1"/>
    <col min="8962" max="8962" width="52.7109375" style="100" customWidth="1"/>
    <col min="8963" max="8963" width="23.7109375" style="100" bestFit="1" customWidth="1"/>
    <col min="8964" max="8964" width="24" style="100" bestFit="1" customWidth="1"/>
    <col min="8965" max="8965" width="9.85546875" style="100" bestFit="1" customWidth="1"/>
    <col min="8966" max="9216" width="11.42578125" style="100"/>
    <col min="9217" max="9217" width="26.28515625" style="100" bestFit="1" customWidth="1"/>
    <col min="9218" max="9218" width="52.7109375" style="100" customWidth="1"/>
    <col min="9219" max="9219" width="23.7109375" style="100" bestFit="1" customWidth="1"/>
    <col min="9220" max="9220" width="24" style="100" bestFit="1" customWidth="1"/>
    <col min="9221" max="9221" width="9.85546875" style="100" bestFit="1" customWidth="1"/>
    <col min="9222" max="9472" width="11.42578125" style="100"/>
    <col min="9473" max="9473" width="26.28515625" style="100" bestFit="1" customWidth="1"/>
    <col min="9474" max="9474" width="52.7109375" style="100" customWidth="1"/>
    <col min="9475" max="9475" width="23.7109375" style="100" bestFit="1" customWidth="1"/>
    <col min="9476" max="9476" width="24" style="100" bestFit="1" customWidth="1"/>
    <col min="9477" max="9477" width="9.85546875" style="100" bestFit="1" customWidth="1"/>
    <col min="9478" max="9728" width="11.42578125" style="100"/>
    <col min="9729" max="9729" width="26.28515625" style="100" bestFit="1" customWidth="1"/>
    <col min="9730" max="9730" width="52.7109375" style="100" customWidth="1"/>
    <col min="9731" max="9731" width="23.7109375" style="100" bestFit="1" customWidth="1"/>
    <col min="9732" max="9732" width="24" style="100" bestFit="1" customWidth="1"/>
    <col min="9733" max="9733" width="9.85546875" style="100" bestFit="1" customWidth="1"/>
    <col min="9734" max="9984" width="11.42578125" style="100"/>
    <col min="9985" max="9985" width="26.28515625" style="100" bestFit="1" customWidth="1"/>
    <col min="9986" max="9986" width="52.7109375" style="100" customWidth="1"/>
    <col min="9987" max="9987" width="23.7109375" style="100" bestFit="1" customWidth="1"/>
    <col min="9988" max="9988" width="24" style="100" bestFit="1" customWidth="1"/>
    <col min="9989" max="9989" width="9.85546875" style="100" bestFit="1" customWidth="1"/>
    <col min="9990" max="10240" width="11.42578125" style="100"/>
    <col min="10241" max="10241" width="26.28515625" style="100" bestFit="1" customWidth="1"/>
    <col min="10242" max="10242" width="52.7109375" style="100" customWidth="1"/>
    <col min="10243" max="10243" width="23.7109375" style="100" bestFit="1" customWidth="1"/>
    <col min="10244" max="10244" width="24" style="100" bestFit="1" customWidth="1"/>
    <col min="10245" max="10245" width="9.85546875" style="100" bestFit="1" customWidth="1"/>
    <col min="10246" max="10496" width="11.42578125" style="100"/>
    <col min="10497" max="10497" width="26.28515625" style="100" bestFit="1" customWidth="1"/>
    <col min="10498" max="10498" width="52.7109375" style="100" customWidth="1"/>
    <col min="10499" max="10499" width="23.7109375" style="100" bestFit="1" customWidth="1"/>
    <col min="10500" max="10500" width="24" style="100" bestFit="1" customWidth="1"/>
    <col min="10501" max="10501" width="9.85546875" style="100" bestFit="1" customWidth="1"/>
    <col min="10502" max="10752" width="11.42578125" style="100"/>
    <col min="10753" max="10753" width="26.28515625" style="100" bestFit="1" customWidth="1"/>
    <col min="10754" max="10754" width="52.7109375" style="100" customWidth="1"/>
    <col min="10755" max="10755" width="23.7109375" style="100" bestFit="1" customWidth="1"/>
    <col min="10756" max="10756" width="24" style="100" bestFit="1" customWidth="1"/>
    <col min="10757" max="10757" width="9.85546875" style="100" bestFit="1" customWidth="1"/>
    <col min="10758" max="11008" width="11.42578125" style="100"/>
    <col min="11009" max="11009" width="26.28515625" style="100" bestFit="1" customWidth="1"/>
    <col min="11010" max="11010" width="52.7109375" style="100" customWidth="1"/>
    <col min="11011" max="11011" width="23.7109375" style="100" bestFit="1" customWidth="1"/>
    <col min="11012" max="11012" width="24" style="100" bestFit="1" customWidth="1"/>
    <col min="11013" max="11013" width="9.85546875" style="100" bestFit="1" customWidth="1"/>
    <col min="11014" max="11264" width="11.42578125" style="100"/>
    <col min="11265" max="11265" width="26.28515625" style="100" bestFit="1" customWidth="1"/>
    <col min="11266" max="11266" width="52.7109375" style="100" customWidth="1"/>
    <col min="11267" max="11267" width="23.7109375" style="100" bestFit="1" customWidth="1"/>
    <col min="11268" max="11268" width="24" style="100" bestFit="1" customWidth="1"/>
    <col min="11269" max="11269" width="9.85546875" style="100" bestFit="1" customWidth="1"/>
    <col min="11270" max="11520" width="11.42578125" style="100"/>
    <col min="11521" max="11521" width="26.28515625" style="100" bestFit="1" customWidth="1"/>
    <col min="11522" max="11522" width="52.7109375" style="100" customWidth="1"/>
    <col min="11523" max="11523" width="23.7109375" style="100" bestFit="1" customWidth="1"/>
    <col min="11524" max="11524" width="24" style="100" bestFit="1" customWidth="1"/>
    <col min="11525" max="11525" width="9.85546875" style="100" bestFit="1" customWidth="1"/>
    <col min="11526" max="11776" width="11.42578125" style="100"/>
    <col min="11777" max="11777" width="26.28515625" style="100" bestFit="1" customWidth="1"/>
    <col min="11778" max="11778" width="52.7109375" style="100" customWidth="1"/>
    <col min="11779" max="11779" width="23.7109375" style="100" bestFit="1" customWidth="1"/>
    <col min="11780" max="11780" width="24" style="100" bestFit="1" customWidth="1"/>
    <col min="11781" max="11781" width="9.85546875" style="100" bestFit="1" customWidth="1"/>
    <col min="11782" max="12032" width="11.42578125" style="100"/>
    <col min="12033" max="12033" width="26.28515625" style="100" bestFit="1" customWidth="1"/>
    <col min="12034" max="12034" width="52.7109375" style="100" customWidth="1"/>
    <col min="12035" max="12035" width="23.7109375" style="100" bestFit="1" customWidth="1"/>
    <col min="12036" max="12036" width="24" style="100" bestFit="1" customWidth="1"/>
    <col min="12037" max="12037" width="9.85546875" style="100" bestFit="1" customWidth="1"/>
    <col min="12038" max="12288" width="11.42578125" style="100"/>
    <col min="12289" max="12289" width="26.28515625" style="100" bestFit="1" customWidth="1"/>
    <col min="12290" max="12290" width="52.7109375" style="100" customWidth="1"/>
    <col min="12291" max="12291" width="23.7109375" style="100" bestFit="1" customWidth="1"/>
    <col min="12292" max="12292" width="24" style="100" bestFit="1" customWidth="1"/>
    <col min="12293" max="12293" width="9.85546875" style="100" bestFit="1" customWidth="1"/>
    <col min="12294" max="12544" width="11.42578125" style="100"/>
    <col min="12545" max="12545" width="26.28515625" style="100" bestFit="1" customWidth="1"/>
    <col min="12546" max="12546" width="52.7109375" style="100" customWidth="1"/>
    <col min="12547" max="12547" width="23.7109375" style="100" bestFit="1" customWidth="1"/>
    <col min="12548" max="12548" width="24" style="100" bestFit="1" customWidth="1"/>
    <col min="12549" max="12549" width="9.85546875" style="100" bestFit="1" customWidth="1"/>
    <col min="12550" max="12800" width="11.42578125" style="100"/>
    <col min="12801" max="12801" width="26.28515625" style="100" bestFit="1" customWidth="1"/>
    <col min="12802" max="12802" width="52.7109375" style="100" customWidth="1"/>
    <col min="12803" max="12803" width="23.7109375" style="100" bestFit="1" customWidth="1"/>
    <col min="12804" max="12804" width="24" style="100" bestFit="1" customWidth="1"/>
    <col min="12805" max="12805" width="9.85546875" style="100" bestFit="1" customWidth="1"/>
    <col min="12806" max="13056" width="11.42578125" style="100"/>
    <col min="13057" max="13057" width="26.28515625" style="100" bestFit="1" customWidth="1"/>
    <col min="13058" max="13058" width="52.7109375" style="100" customWidth="1"/>
    <col min="13059" max="13059" width="23.7109375" style="100" bestFit="1" customWidth="1"/>
    <col min="13060" max="13060" width="24" style="100" bestFit="1" customWidth="1"/>
    <col min="13061" max="13061" width="9.85546875" style="100" bestFit="1" customWidth="1"/>
    <col min="13062" max="13312" width="11.42578125" style="100"/>
    <col min="13313" max="13313" width="26.28515625" style="100" bestFit="1" customWidth="1"/>
    <col min="13314" max="13314" width="52.7109375" style="100" customWidth="1"/>
    <col min="13315" max="13315" width="23.7109375" style="100" bestFit="1" customWidth="1"/>
    <col min="13316" max="13316" width="24" style="100" bestFit="1" customWidth="1"/>
    <col min="13317" max="13317" width="9.85546875" style="100" bestFit="1" customWidth="1"/>
    <col min="13318" max="13568" width="11.42578125" style="100"/>
    <col min="13569" max="13569" width="26.28515625" style="100" bestFit="1" customWidth="1"/>
    <col min="13570" max="13570" width="52.7109375" style="100" customWidth="1"/>
    <col min="13571" max="13571" width="23.7109375" style="100" bestFit="1" customWidth="1"/>
    <col min="13572" max="13572" width="24" style="100" bestFit="1" customWidth="1"/>
    <col min="13573" max="13573" width="9.85546875" style="100" bestFit="1" customWidth="1"/>
    <col min="13574" max="13824" width="11.42578125" style="100"/>
    <col min="13825" max="13825" width="26.28515625" style="100" bestFit="1" customWidth="1"/>
    <col min="13826" max="13826" width="52.7109375" style="100" customWidth="1"/>
    <col min="13827" max="13827" width="23.7109375" style="100" bestFit="1" customWidth="1"/>
    <col min="13828" max="13828" width="24" style="100" bestFit="1" customWidth="1"/>
    <col min="13829" max="13829" width="9.85546875" style="100" bestFit="1" customWidth="1"/>
    <col min="13830" max="14080" width="11.42578125" style="100"/>
    <col min="14081" max="14081" width="26.28515625" style="100" bestFit="1" customWidth="1"/>
    <col min="14082" max="14082" width="52.7109375" style="100" customWidth="1"/>
    <col min="14083" max="14083" width="23.7109375" style="100" bestFit="1" customWidth="1"/>
    <col min="14084" max="14084" width="24" style="100" bestFit="1" customWidth="1"/>
    <col min="14085" max="14085" width="9.85546875" style="100" bestFit="1" customWidth="1"/>
    <col min="14086" max="14336" width="11.42578125" style="100"/>
    <col min="14337" max="14337" width="26.28515625" style="100" bestFit="1" customWidth="1"/>
    <col min="14338" max="14338" width="52.7109375" style="100" customWidth="1"/>
    <col min="14339" max="14339" width="23.7109375" style="100" bestFit="1" customWidth="1"/>
    <col min="14340" max="14340" width="24" style="100" bestFit="1" customWidth="1"/>
    <col min="14341" max="14341" width="9.85546875" style="100" bestFit="1" customWidth="1"/>
    <col min="14342" max="14592" width="11.42578125" style="100"/>
    <col min="14593" max="14593" width="26.28515625" style="100" bestFit="1" customWidth="1"/>
    <col min="14594" max="14594" width="52.7109375" style="100" customWidth="1"/>
    <col min="14595" max="14595" width="23.7109375" style="100" bestFit="1" customWidth="1"/>
    <col min="14596" max="14596" width="24" style="100" bestFit="1" customWidth="1"/>
    <col min="14597" max="14597" width="9.85546875" style="100" bestFit="1" customWidth="1"/>
    <col min="14598" max="14848" width="11.42578125" style="100"/>
    <col min="14849" max="14849" width="26.28515625" style="100" bestFit="1" customWidth="1"/>
    <col min="14850" max="14850" width="52.7109375" style="100" customWidth="1"/>
    <col min="14851" max="14851" width="23.7109375" style="100" bestFit="1" customWidth="1"/>
    <col min="14852" max="14852" width="24" style="100" bestFit="1" customWidth="1"/>
    <col min="14853" max="14853" width="9.85546875" style="100" bestFit="1" customWidth="1"/>
    <col min="14854" max="15104" width="11.42578125" style="100"/>
    <col min="15105" max="15105" width="26.28515625" style="100" bestFit="1" customWidth="1"/>
    <col min="15106" max="15106" width="52.7109375" style="100" customWidth="1"/>
    <col min="15107" max="15107" width="23.7109375" style="100" bestFit="1" customWidth="1"/>
    <col min="15108" max="15108" width="24" style="100" bestFit="1" customWidth="1"/>
    <col min="15109" max="15109" width="9.85546875" style="100" bestFit="1" customWidth="1"/>
    <col min="15110" max="15360" width="11.42578125" style="100"/>
    <col min="15361" max="15361" width="26.28515625" style="100" bestFit="1" customWidth="1"/>
    <col min="15362" max="15362" width="52.7109375" style="100" customWidth="1"/>
    <col min="15363" max="15363" width="23.7109375" style="100" bestFit="1" customWidth="1"/>
    <col min="15364" max="15364" width="24" style="100" bestFit="1" customWidth="1"/>
    <col min="15365" max="15365" width="9.85546875" style="100" bestFit="1" customWidth="1"/>
    <col min="15366" max="15616" width="11.42578125" style="100"/>
    <col min="15617" max="15617" width="26.28515625" style="100" bestFit="1" customWidth="1"/>
    <col min="15618" max="15618" width="52.7109375" style="100" customWidth="1"/>
    <col min="15619" max="15619" width="23.7109375" style="100" bestFit="1" customWidth="1"/>
    <col min="15620" max="15620" width="24" style="100" bestFit="1" customWidth="1"/>
    <col min="15621" max="15621" width="9.85546875" style="100" bestFit="1" customWidth="1"/>
    <col min="15622" max="15872" width="11.42578125" style="100"/>
    <col min="15873" max="15873" width="26.28515625" style="100" bestFit="1" customWidth="1"/>
    <col min="15874" max="15874" width="52.7109375" style="100" customWidth="1"/>
    <col min="15875" max="15875" width="23.7109375" style="100" bestFit="1" customWidth="1"/>
    <col min="15876" max="15876" width="24" style="100" bestFit="1" customWidth="1"/>
    <col min="15877" max="15877" width="9.85546875" style="100" bestFit="1" customWidth="1"/>
    <col min="15878" max="16128" width="11.42578125" style="100"/>
    <col min="16129" max="16129" width="26.28515625" style="100" bestFit="1" customWidth="1"/>
    <col min="16130" max="16130" width="52.7109375" style="100" customWidth="1"/>
    <col min="16131" max="16131" width="23.7109375" style="100" bestFit="1" customWidth="1"/>
    <col min="16132" max="16132" width="24" style="100" bestFit="1" customWidth="1"/>
    <col min="16133" max="16133" width="9.85546875" style="100" bestFit="1" customWidth="1"/>
    <col min="16134" max="16384" width="11.42578125" style="100"/>
  </cols>
  <sheetData>
    <row r="1" spans="1:6">
      <c r="A1" s="163" t="s">
        <v>0</v>
      </c>
      <c r="B1" s="164"/>
      <c r="C1" s="164"/>
      <c r="D1" s="164"/>
      <c r="E1" s="165"/>
    </row>
    <row r="2" spans="1:6">
      <c r="A2" s="166" t="s">
        <v>718</v>
      </c>
      <c r="B2" s="167"/>
      <c r="C2" s="167"/>
      <c r="D2" s="167"/>
      <c r="E2" s="168"/>
      <c r="F2" s="72"/>
    </row>
    <row r="3" spans="1:6">
      <c r="A3" s="166" t="s">
        <v>628</v>
      </c>
      <c r="B3" s="167"/>
      <c r="C3" s="167"/>
      <c r="D3" s="167"/>
      <c r="E3" s="169"/>
      <c r="F3" s="72"/>
    </row>
    <row r="4" spans="1:6">
      <c r="A4" s="166"/>
      <c r="B4" s="170"/>
      <c r="C4" s="170"/>
      <c r="D4" s="170"/>
      <c r="E4" s="168"/>
      <c r="F4" s="72"/>
    </row>
    <row r="5" spans="1:6">
      <c r="A5" s="166" t="s">
        <v>479</v>
      </c>
      <c r="B5" s="167"/>
      <c r="C5" s="167"/>
      <c r="D5" s="167"/>
      <c r="E5" s="169"/>
      <c r="F5" s="72"/>
    </row>
    <row r="6" spans="1:6" ht="13.5" thickBot="1">
      <c r="A6" s="71"/>
      <c r="B6" s="52"/>
      <c r="C6" s="52"/>
      <c r="D6" s="52"/>
      <c r="E6" s="70"/>
    </row>
    <row r="7" spans="1:6" ht="13.5" thickBot="1">
      <c r="A7" s="69" t="s">
        <v>2</v>
      </c>
      <c r="B7" s="68" t="s">
        <v>478</v>
      </c>
      <c r="C7" s="68" t="s">
        <v>477</v>
      </c>
      <c r="D7" s="68" t="s">
        <v>9</v>
      </c>
      <c r="E7" s="67" t="s">
        <v>476</v>
      </c>
    </row>
    <row r="8" spans="1:6" hidden="1">
      <c r="A8" s="66"/>
      <c r="B8" s="65"/>
      <c r="C8" s="65"/>
      <c r="D8" s="65"/>
      <c r="E8" s="64"/>
    </row>
    <row r="9" spans="1:6" hidden="1">
      <c r="A9" s="31" t="s">
        <v>475</v>
      </c>
      <c r="B9" s="32" t="s">
        <v>474</v>
      </c>
      <c r="C9" s="30"/>
      <c r="D9" s="29">
        <f>SUM(D11+D44+D105)</f>
        <v>0</v>
      </c>
      <c r="E9" s="27">
        <f>SUM(D9*100)/$D$195</f>
        <v>0</v>
      </c>
    </row>
    <row r="10" spans="1:6" hidden="1">
      <c r="A10" s="26"/>
      <c r="B10" s="115" t="s">
        <v>473</v>
      </c>
      <c r="C10" s="115"/>
      <c r="D10" s="115"/>
      <c r="E10" s="140"/>
    </row>
    <row r="11" spans="1:6" hidden="1">
      <c r="A11" s="31" t="s">
        <v>472</v>
      </c>
      <c r="B11" s="32" t="s">
        <v>471</v>
      </c>
      <c r="C11" s="30"/>
      <c r="D11" s="29">
        <f>SUM(D13+D37+D19)</f>
        <v>0</v>
      </c>
      <c r="E11" s="27">
        <f>SUM(D11*100)/$D$195</f>
        <v>0</v>
      </c>
    </row>
    <row r="12" spans="1:6" hidden="1">
      <c r="A12" s="26"/>
      <c r="B12" s="115"/>
      <c r="C12" s="115"/>
      <c r="D12" s="115"/>
      <c r="E12" s="140"/>
    </row>
    <row r="13" spans="1:6" hidden="1">
      <c r="A13" s="31" t="s">
        <v>470</v>
      </c>
      <c r="B13" s="30" t="s">
        <v>469</v>
      </c>
      <c r="C13" s="30"/>
      <c r="D13" s="29">
        <f>+C15</f>
        <v>0</v>
      </c>
      <c r="E13" s="27">
        <f>SUM(D13*100)/$D$195</f>
        <v>0</v>
      </c>
    </row>
    <row r="14" spans="1:6" hidden="1">
      <c r="A14" s="26"/>
      <c r="B14" s="115"/>
      <c r="C14" s="115"/>
      <c r="D14" s="115"/>
      <c r="E14" s="140"/>
    </row>
    <row r="15" spans="1:6" s="24" customFormat="1" ht="12" hidden="1" customHeight="1">
      <c r="A15" s="21" t="s">
        <v>468</v>
      </c>
      <c r="B15" s="20" t="s">
        <v>467</v>
      </c>
      <c r="C15" s="45">
        <f>+C16+C17</f>
        <v>0</v>
      </c>
      <c r="D15" s="116"/>
      <c r="E15" s="49">
        <f>SUM(D15*100)/$D$195</f>
        <v>0</v>
      </c>
    </row>
    <row r="16" spans="1:6" s="35" customFormat="1" hidden="1">
      <c r="A16" s="43" t="s">
        <v>466</v>
      </c>
      <c r="B16" s="13" t="s">
        <v>465</v>
      </c>
      <c r="C16" s="23"/>
      <c r="D16" s="13"/>
      <c r="E16" s="49">
        <f>SUM(D16*100)/$D$195</f>
        <v>0</v>
      </c>
    </row>
    <row r="17" spans="1:5" s="35" customFormat="1" hidden="1">
      <c r="A17" s="43" t="s">
        <v>464</v>
      </c>
      <c r="B17" s="13" t="s">
        <v>463</v>
      </c>
      <c r="C17" s="23"/>
      <c r="D17" s="13"/>
      <c r="E17" s="49">
        <f>SUM(D17*100)/$D$195</f>
        <v>0</v>
      </c>
    </row>
    <row r="18" spans="1:5" hidden="1">
      <c r="A18" s="26"/>
      <c r="B18" s="115"/>
      <c r="C18" s="115"/>
      <c r="D18" s="115"/>
      <c r="E18" s="140"/>
    </row>
    <row r="19" spans="1:5" hidden="1">
      <c r="A19" s="31" t="s">
        <v>462</v>
      </c>
      <c r="B19" s="30" t="s">
        <v>461</v>
      </c>
      <c r="C19" s="30"/>
      <c r="D19" s="29">
        <f>+C21+C31</f>
        <v>0</v>
      </c>
      <c r="E19" s="27" t="e">
        <f>SUM(D19*100)/$D$182</f>
        <v>#DIV/0!</v>
      </c>
    </row>
    <row r="20" spans="1:5" hidden="1">
      <c r="A20" s="26"/>
      <c r="B20" s="115"/>
      <c r="C20" s="115"/>
      <c r="D20" s="115"/>
      <c r="E20" s="140"/>
    </row>
    <row r="21" spans="1:5" ht="35.25" hidden="1" customHeight="1">
      <c r="A21" s="21" t="s">
        <v>460</v>
      </c>
      <c r="B21" s="20" t="s">
        <v>459</v>
      </c>
      <c r="C21" s="60">
        <f>+C22+C28</f>
        <v>0</v>
      </c>
      <c r="D21" s="115"/>
      <c r="E21" s="49">
        <f t="shared" ref="E21:E26" si="0">SUM(D21*100)/$D$195</f>
        <v>0</v>
      </c>
    </row>
    <row r="22" spans="1:5" ht="25.5" hidden="1">
      <c r="A22" s="21" t="s">
        <v>458</v>
      </c>
      <c r="B22" s="20" t="s">
        <v>457</v>
      </c>
      <c r="C22" s="60">
        <f>+C23+C24+C26</f>
        <v>0</v>
      </c>
      <c r="D22" s="115"/>
      <c r="E22" s="49">
        <f t="shared" si="0"/>
        <v>0</v>
      </c>
    </row>
    <row r="23" spans="1:5" ht="25.5" hidden="1">
      <c r="A23" s="21" t="s">
        <v>456</v>
      </c>
      <c r="B23" s="63" t="s">
        <v>455</v>
      </c>
      <c r="C23" s="46"/>
      <c r="D23" s="115"/>
      <c r="E23" s="49">
        <f t="shared" si="0"/>
        <v>0</v>
      </c>
    </row>
    <row r="24" spans="1:5" ht="10.5" hidden="1" customHeight="1">
      <c r="A24" s="21" t="s">
        <v>453</v>
      </c>
      <c r="B24" s="63" t="s">
        <v>454</v>
      </c>
      <c r="C24" s="46">
        <f>+C25</f>
        <v>0</v>
      </c>
      <c r="D24" s="115"/>
      <c r="E24" s="49">
        <f t="shared" si="0"/>
        <v>0</v>
      </c>
    </row>
    <row r="25" spans="1:5" s="35" customFormat="1" hidden="1">
      <c r="A25" s="43" t="s">
        <v>453</v>
      </c>
      <c r="B25" s="13" t="s">
        <v>452</v>
      </c>
      <c r="C25" s="23"/>
      <c r="D25" s="13"/>
      <c r="E25" s="49">
        <f t="shared" si="0"/>
        <v>0</v>
      </c>
    </row>
    <row r="26" spans="1:5" hidden="1">
      <c r="A26" s="21" t="s">
        <v>451</v>
      </c>
      <c r="B26" s="115" t="s">
        <v>450</v>
      </c>
      <c r="C26" s="46"/>
      <c r="D26" s="115"/>
      <c r="E26" s="49">
        <f t="shared" si="0"/>
        <v>0</v>
      </c>
    </row>
    <row r="27" spans="1:5" hidden="1">
      <c r="A27" s="26"/>
      <c r="B27" s="115"/>
      <c r="C27" s="115"/>
      <c r="D27" s="115"/>
      <c r="E27" s="61"/>
    </row>
    <row r="28" spans="1:5" ht="25.5" hidden="1">
      <c r="A28" s="21" t="s">
        <v>449</v>
      </c>
      <c r="B28" s="20" t="s">
        <v>448</v>
      </c>
      <c r="C28" s="45">
        <f>+C29</f>
        <v>0</v>
      </c>
      <c r="D28" s="115"/>
      <c r="E28" s="49">
        <f>SUM(D28*100)/$D$195</f>
        <v>0</v>
      </c>
    </row>
    <row r="29" spans="1:5" ht="25.5" hidden="1">
      <c r="A29" s="21" t="s">
        <v>447</v>
      </c>
      <c r="B29" s="63" t="s">
        <v>446</v>
      </c>
      <c r="C29" s="46"/>
      <c r="D29" s="115"/>
      <c r="E29" s="49">
        <f>SUM(D29*100)/$D$195</f>
        <v>0</v>
      </c>
    </row>
    <row r="30" spans="1:5" hidden="1">
      <c r="A30" s="21"/>
      <c r="B30" s="63"/>
      <c r="C30" s="46"/>
      <c r="D30" s="115"/>
      <c r="E30" s="62"/>
    </row>
    <row r="31" spans="1:5" ht="35.25" hidden="1" customHeight="1">
      <c r="A31" s="21" t="s">
        <v>445</v>
      </c>
      <c r="B31" s="20" t="s">
        <v>444</v>
      </c>
      <c r="C31" s="60">
        <f>+C32</f>
        <v>0</v>
      </c>
      <c r="D31" s="115"/>
      <c r="E31" s="49">
        <f>SUM(D31*100)/$D$195</f>
        <v>0</v>
      </c>
    </row>
    <row r="32" spans="1:5" ht="35.25" hidden="1" customHeight="1">
      <c r="A32" s="21" t="s">
        <v>443</v>
      </c>
      <c r="B32" s="20" t="s">
        <v>442</v>
      </c>
      <c r="C32" s="60">
        <f>+C33+C34</f>
        <v>0</v>
      </c>
      <c r="D32" s="115"/>
      <c r="E32" s="49">
        <f>SUM(D32*100)/$D$195</f>
        <v>0</v>
      </c>
    </row>
    <row r="33" spans="1:5" s="35" customFormat="1" hidden="1">
      <c r="A33" s="43" t="s">
        <v>441</v>
      </c>
      <c r="B33" s="57" t="s">
        <v>440</v>
      </c>
      <c r="C33" s="23"/>
      <c r="D33" s="13"/>
      <c r="E33" s="49">
        <f>SUM(D33*100)/$D$195</f>
        <v>0</v>
      </c>
    </row>
    <row r="34" spans="1:5" s="35" customFormat="1" hidden="1">
      <c r="A34" s="43" t="s">
        <v>439</v>
      </c>
      <c r="B34" s="13" t="s">
        <v>438</v>
      </c>
      <c r="C34" s="23"/>
      <c r="D34" s="13"/>
      <c r="E34" s="49">
        <f>SUM(D34*100)/$D$195</f>
        <v>0</v>
      </c>
    </row>
    <row r="35" spans="1:5" hidden="1">
      <c r="A35" s="26"/>
      <c r="B35" s="115"/>
      <c r="C35" s="115"/>
      <c r="D35" s="115"/>
      <c r="E35" s="61"/>
    </row>
    <row r="36" spans="1:5" hidden="1">
      <c r="A36" s="26"/>
      <c r="B36" s="115"/>
      <c r="C36" s="115"/>
      <c r="D36" s="115"/>
      <c r="E36" s="140"/>
    </row>
    <row r="37" spans="1:5" hidden="1">
      <c r="A37" s="31" t="s">
        <v>437</v>
      </c>
      <c r="B37" s="30" t="s">
        <v>436</v>
      </c>
      <c r="C37" s="30"/>
      <c r="D37" s="29">
        <f>+C39</f>
        <v>0</v>
      </c>
      <c r="E37" s="27">
        <f>SUM(D37*100)/$D$195</f>
        <v>0</v>
      </c>
    </row>
    <row r="38" spans="1:5" hidden="1">
      <c r="A38" s="26"/>
      <c r="B38" s="115"/>
      <c r="C38" s="115"/>
      <c r="D38" s="115"/>
      <c r="E38" s="140"/>
    </row>
    <row r="39" spans="1:5" s="24" customFormat="1" hidden="1">
      <c r="A39" s="21" t="s">
        <v>435</v>
      </c>
      <c r="B39" s="116" t="s">
        <v>434</v>
      </c>
      <c r="C39" s="45">
        <f>SUM(C40:C41)</f>
        <v>0</v>
      </c>
      <c r="D39" s="116"/>
      <c r="E39" s="49">
        <f>SUM(D39*100)/$D$195</f>
        <v>0</v>
      </c>
    </row>
    <row r="40" spans="1:5" s="35" customFormat="1" hidden="1">
      <c r="A40" s="21" t="s">
        <v>433</v>
      </c>
      <c r="B40" s="13" t="s">
        <v>432</v>
      </c>
      <c r="C40" s="23">
        <v>0</v>
      </c>
      <c r="D40" s="13"/>
      <c r="E40" s="49">
        <f>SUM(D40*100)/$D$195</f>
        <v>0</v>
      </c>
    </row>
    <row r="41" spans="1:5" s="35" customFormat="1" hidden="1">
      <c r="A41" s="21" t="s">
        <v>431</v>
      </c>
      <c r="B41" s="13" t="s">
        <v>430</v>
      </c>
      <c r="C41" s="23">
        <v>0</v>
      </c>
      <c r="D41" s="13"/>
      <c r="E41" s="49">
        <f>SUM(D41*100)/$D$195</f>
        <v>0</v>
      </c>
    </row>
    <row r="42" spans="1:5" hidden="1">
      <c r="A42" s="26"/>
      <c r="B42" s="115"/>
      <c r="C42" s="115"/>
      <c r="D42" s="115"/>
      <c r="E42" s="61"/>
    </row>
    <row r="43" spans="1:5" hidden="1">
      <c r="A43" s="26"/>
      <c r="B43" s="115"/>
      <c r="C43" s="115"/>
      <c r="D43" s="115"/>
      <c r="E43" s="140"/>
    </row>
    <row r="44" spans="1:5" hidden="1">
      <c r="A44" s="31" t="s">
        <v>429</v>
      </c>
      <c r="B44" s="32" t="s">
        <v>428</v>
      </c>
      <c r="C44" s="30"/>
      <c r="D44" s="29">
        <f>+D46+D83+D90+D101</f>
        <v>0</v>
      </c>
      <c r="E44" s="27">
        <f>SUM(D44*100)/$D$195</f>
        <v>0</v>
      </c>
    </row>
    <row r="45" spans="1:5" hidden="1">
      <c r="A45" s="26"/>
      <c r="B45" s="115"/>
      <c r="C45" s="115"/>
      <c r="D45" s="115"/>
      <c r="E45" s="140"/>
    </row>
    <row r="46" spans="1:5" hidden="1">
      <c r="A46" s="31" t="s">
        <v>427</v>
      </c>
      <c r="B46" s="30" t="s">
        <v>426</v>
      </c>
      <c r="C46" s="30"/>
      <c r="D46" s="29">
        <f>+D48+D52+D75</f>
        <v>0</v>
      </c>
      <c r="E46" s="27">
        <f>SUM(D46*100)/$D$195</f>
        <v>0</v>
      </c>
    </row>
    <row r="47" spans="1:5" hidden="1">
      <c r="A47" s="26"/>
      <c r="B47" s="115"/>
      <c r="C47" s="115"/>
      <c r="D47" s="115"/>
      <c r="E47" s="140"/>
    </row>
    <row r="48" spans="1:5" hidden="1">
      <c r="A48" s="31" t="s">
        <v>425</v>
      </c>
      <c r="B48" s="30" t="s">
        <v>424</v>
      </c>
      <c r="C48" s="30"/>
      <c r="D48" s="29">
        <f>SUM(C50)</f>
        <v>0</v>
      </c>
      <c r="E48" s="27">
        <f>SUM(D48*100)/$D$195</f>
        <v>0</v>
      </c>
    </row>
    <row r="49" spans="1:5" hidden="1">
      <c r="A49" s="26"/>
      <c r="B49" s="115"/>
      <c r="C49" s="115"/>
      <c r="D49" s="115"/>
      <c r="E49" s="140"/>
    </row>
    <row r="50" spans="1:5" hidden="1">
      <c r="A50" s="21" t="s">
        <v>423</v>
      </c>
      <c r="B50" s="116" t="s">
        <v>422</v>
      </c>
      <c r="C50" s="45">
        <v>0</v>
      </c>
      <c r="D50" s="115"/>
      <c r="E50" s="49">
        <f>SUM(D50*100)/$D$195</f>
        <v>0</v>
      </c>
    </row>
    <row r="51" spans="1:5" hidden="1">
      <c r="A51" s="26"/>
      <c r="B51" s="115"/>
      <c r="C51" s="115"/>
      <c r="D51" s="115"/>
      <c r="E51" s="140"/>
    </row>
    <row r="52" spans="1:5" hidden="1">
      <c r="A52" s="31" t="s">
        <v>421</v>
      </c>
      <c r="B52" s="30" t="s">
        <v>420</v>
      </c>
      <c r="C52" s="30"/>
      <c r="D52" s="29">
        <f>+C54+C59+C72</f>
        <v>0</v>
      </c>
      <c r="E52" s="27">
        <f>SUM(D52*100)/$D$195</f>
        <v>0</v>
      </c>
    </row>
    <row r="53" spans="1:5" hidden="1">
      <c r="A53" s="26"/>
      <c r="B53" s="115"/>
      <c r="C53" s="115"/>
      <c r="D53" s="115"/>
      <c r="E53" s="140"/>
    </row>
    <row r="54" spans="1:5" s="24" customFormat="1" hidden="1">
      <c r="A54" s="21" t="s">
        <v>419</v>
      </c>
      <c r="B54" s="116" t="s">
        <v>41</v>
      </c>
      <c r="C54" s="60">
        <f>+C55+C58</f>
        <v>0</v>
      </c>
      <c r="D54" s="116"/>
      <c r="E54" s="49">
        <f t="shared" ref="E54:E73" si="1">SUM(D54*100)/$D$195</f>
        <v>0</v>
      </c>
    </row>
    <row r="55" spans="1:5" s="58" customFormat="1" hidden="1">
      <c r="A55" s="21" t="s">
        <v>418</v>
      </c>
      <c r="B55" s="117" t="s">
        <v>417</v>
      </c>
      <c r="C55" s="59">
        <f>+C56+C57</f>
        <v>0</v>
      </c>
      <c r="D55" s="117"/>
      <c r="E55" s="49">
        <f t="shared" si="1"/>
        <v>0</v>
      </c>
    </row>
    <row r="56" spans="1:5" s="35" customFormat="1" hidden="1">
      <c r="A56" s="43" t="s">
        <v>416</v>
      </c>
      <c r="B56" s="13" t="s">
        <v>415</v>
      </c>
      <c r="C56" s="23"/>
      <c r="D56" s="13"/>
      <c r="E56" s="49">
        <f t="shared" si="1"/>
        <v>0</v>
      </c>
    </row>
    <row r="57" spans="1:5" s="35" customFormat="1" hidden="1">
      <c r="A57" s="43" t="s">
        <v>414</v>
      </c>
      <c r="B57" s="13" t="s">
        <v>413</v>
      </c>
      <c r="C57" s="23"/>
      <c r="D57" s="13"/>
      <c r="E57" s="49">
        <f t="shared" si="1"/>
        <v>0</v>
      </c>
    </row>
    <row r="58" spans="1:5" s="58" customFormat="1" hidden="1">
      <c r="A58" s="21" t="s">
        <v>412</v>
      </c>
      <c r="B58" s="117" t="s">
        <v>411</v>
      </c>
      <c r="C58" s="51">
        <v>0</v>
      </c>
      <c r="D58" s="117"/>
      <c r="E58" s="49">
        <f t="shared" si="1"/>
        <v>0</v>
      </c>
    </row>
    <row r="59" spans="1:5" s="24" customFormat="1" hidden="1">
      <c r="A59" s="21" t="s">
        <v>410</v>
      </c>
      <c r="B59" s="116" t="s">
        <v>409</v>
      </c>
      <c r="C59" s="45">
        <f>+C60+C63+C66+C71</f>
        <v>0</v>
      </c>
      <c r="D59" s="116"/>
      <c r="E59" s="49">
        <f t="shared" si="1"/>
        <v>0</v>
      </c>
    </row>
    <row r="60" spans="1:5" s="58" customFormat="1" hidden="1">
      <c r="A60" s="21" t="s">
        <v>408</v>
      </c>
      <c r="B60" s="117" t="s">
        <v>407</v>
      </c>
      <c r="C60" s="51"/>
      <c r="D60" s="117"/>
      <c r="E60" s="49">
        <f t="shared" si="1"/>
        <v>0</v>
      </c>
    </row>
    <row r="61" spans="1:5" s="35" customFormat="1" hidden="1">
      <c r="A61" s="34" t="s">
        <v>406</v>
      </c>
      <c r="B61" s="13" t="s">
        <v>405</v>
      </c>
      <c r="C61" s="23"/>
      <c r="D61" s="13"/>
      <c r="E61" s="49">
        <f t="shared" si="1"/>
        <v>0</v>
      </c>
    </row>
    <row r="62" spans="1:5" s="35" customFormat="1" hidden="1">
      <c r="A62" s="34" t="s">
        <v>404</v>
      </c>
      <c r="B62" s="13" t="s">
        <v>403</v>
      </c>
      <c r="C62" s="23"/>
      <c r="D62" s="13"/>
      <c r="E62" s="49">
        <f t="shared" si="1"/>
        <v>0</v>
      </c>
    </row>
    <row r="63" spans="1:5" ht="11.25" hidden="1" customHeight="1">
      <c r="A63" s="21" t="s">
        <v>402</v>
      </c>
      <c r="B63" s="115" t="s">
        <v>401</v>
      </c>
      <c r="C63" s="46"/>
      <c r="D63" s="115"/>
      <c r="E63" s="49">
        <f t="shared" si="1"/>
        <v>0</v>
      </c>
    </row>
    <row r="64" spans="1:5" s="35" customFormat="1" hidden="1">
      <c r="A64" s="34" t="s">
        <v>400</v>
      </c>
      <c r="B64" s="13" t="s">
        <v>399</v>
      </c>
      <c r="C64" s="23"/>
      <c r="D64" s="13"/>
      <c r="E64" s="49">
        <f t="shared" si="1"/>
        <v>0</v>
      </c>
    </row>
    <row r="65" spans="1:5" s="35" customFormat="1" hidden="1">
      <c r="A65" s="34" t="s">
        <v>398</v>
      </c>
      <c r="B65" s="13" t="s">
        <v>397</v>
      </c>
      <c r="C65" s="23"/>
      <c r="D65" s="13"/>
      <c r="E65" s="49">
        <f t="shared" si="1"/>
        <v>0</v>
      </c>
    </row>
    <row r="66" spans="1:5" hidden="1">
      <c r="A66" s="21" t="s">
        <v>396</v>
      </c>
      <c r="B66" s="15" t="s">
        <v>395</v>
      </c>
      <c r="C66" s="51"/>
      <c r="D66" s="115"/>
      <c r="E66" s="49">
        <f t="shared" si="1"/>
        <v>0</v>
      </c>
    </row>
    <row r="67" spans="1:5" s="35" customFormat="1" hidden="1">
      <c r="A67" s="34" t="s">
        <v>394</v>
      </c>
      <c r="B67" s="13" t="s">
        <v>393</v>
      </c>
      <c r="C67" s="23"/>
      <c r="D67" s="13"/>
      <c r="E67" s="49">
        <f t="shared" si="1"/>
        <v>0</v>
      </c>
    </row>
    <row r="68" spans="1:5" s="35" customFormat="1" hidden="1">
      <c r="A68" s="34" t="s">
        <v>392</v>
      </c>
      <c r="B68" s="13" t="s">
        <v>391</v>
      </c>
      <c r="C68" s="23"/>
      <c r="D68" s="13"/>
      <c r="E68" s="49">
        <f t="shared" si="1"/>
        <v>0</v>
      </c>
    </row>
    <row r="69" spans="1:5" s="35" customFormat="1" hidden="1">
      <c r="A69" s="34" t="s">
        <v>390</v>
      </c>
      <c r="B69" s="57" t="s">
        <v>389</v>
      </c>
      <c r="C69" s="23"/>
      <c r="D69" s="13"/>
      <c r="E69" s="49">
        <f t="shared" si="1"/>
        <v>0</v>
      </c>
    </row>
    <row r="70" spans="1:5" hidden="1">
      <c r="A70" s="34" t="s">
        <v>388</v>
      </c>
      <c r="B70" s="57" t="s">
        <v>387</v>
      </c>
      <c r="C70" s="23"/>
      <c r="D70" s="115"/>
      <c r="E70" s="49">
        <f t="shared" si="1"/>
        <v>0</v>
      </c>
    </row>
    <row r="71" spans="1:5" hidden="1">
      <c r="A71" s="43" t="s">
        <v>386</v>
      </c>
      <c r="B71" s="115" t="s">
        <v>385</v>
      </c>
      <c r="C71" s="23"/>
      <c r="D71" s="115"/>
      <c r="E71" s="49">
        <f t="shared" si="1"/>
        <v>0</v>
      </c>
    </row>
    <row r="72" spans="1:5" s="35" customFormat="1" hidden="1">
      <c r="A72" s="21" t="s">
        <v>384</v>
      </c>
      <c r="B72" s="56" t="s">
        <v>383</v>
      </c>
      <c r="C72" s="45">
        <f>+C73</f>
        <v>0</v>
      </c>
      <c r="D72" s="13"/>
      <c r="E72" s="49">
        <f t="shared" si="1"/>
        <v>0</v>
      </c>
    </row>
    <row r="73" spans="1:5" hidden="1">
      <c r="A73" s="21" t="s">
        <v>382</v>
      </c>
      <c r="B73" s="115" t="s">
        <v>381</v>
      </c>
      <c r="C73" s="46"/>
      <c r="D73" s="115"/>
      <c r="E73" s="49">
        <f t="shared" si="1"/>
        <v>0</v>
      </c>
    </row>
    <row r="74" spans="1:5" hidden="1">
      <c r="A74" s="26"/>
      <c r="B74" s="115"/>
      <c r="C74" s="115"/>
      <c r="D74" s="115"/>
      <c r="E74" s="140"/>
    </row>
    <row r="75" spans="1:5" hidden="1">
      <c r="A75" s="31" t="s">
        <v>380</v>
      </c>
      <c r="B75" s="30" t="s">
        <v>379</v>
      </c>
      <c r="C75" s="30"/>
      <c r="D75" s="29">
        <f>+C76+C79</f>
        <v>0</v>
      </c>
      <c r="E75" s="27">
        <f>SUM(D75*100)/$D$195</f>
        <v>0</v>
      </c>
    </row>
    <row r="76" spans="1:5" ht="24.75" hidden="1" customHeight="1">
      <c r="A76" s="21" t="s">
        <v>378</v>
      </c>
      <c r="B76" s="20" t="s">
        <v>377</v>
      </c>
      <c r="C76" s="45">
        <f>+C77</f>
        <v>0</v>
      </c>
      <c r="D76" s="115"/>
      <c r="E76" s="140"/>
    </row>
    <row r="77" spans="1:5" ht="25.5" hidden="1">
      <c r="A77" s="21" t="s">
        <v>376</v>
      </c>
      <c r="B77" s="50" t="s">
        <v>375</v>
      </c>
      <c r="C77" s="46">
        <f>+C78</f>
        <v>0</v>
      </c>
      <c r="D77" s="115"/>
      <c r="E77" s="49">
        <f>SUM(D77*100)/$D$195</f>
        <v>0</v>
      </c>
    </row>
    <row r="78" spans="1:5" s="35" customFormat="1" hidden="1">
      <c r="A78" s="34" t="s">
        <v>374</v>
      </c>
      <c r="B78" s="13" t="s">
        <v>373</v>
      </c>
      <c r="C78" s="23"/>
      <c r="D78" s="13"/>
      <c r="E78" s="49">
        <f>SUM(D78*100)/$D$195</f>
        <v>0</v>
      </c>
    </row>
    <row r="79" spans="1:5" ht="27.75" hidden="1" customHeight="1" thickBot="1">
      <c r="A79" s="55" t="s">
        <v>372</v>
      </c>
      <c r="B79" s="54" t="s">
        <v>371</v>
      </c>
      <c r="C79" s="53">
        <f>+C80</f>
        <v>0</v>
      </c>
      <c r="D79" s="52"/>
      <c r="E79" s="49">
        <f>SUM(D79*100)/$D$195</f>
        <v>0</v>
      </c>
    </row>
    <row r="80" spans="1:5" s="35" customFormat="1" ht="29.25" hidden="1" customHeight="1">
      <c r="A80" s="21" t="s">
        <v>370</v>
      </c>
      <c r="B80" s="50" t="s">
        <v>369</v>
      </c>
      <c r="C80" s="51">
        <f>+C81</f>
        <v>0</v>
      </c>
      <c r="D80" s="13"/>
      <c r="E80" s="49">
        <f>SUM(D80*100)/$D$195</f>
        <v>0</v>
      </c>
    </row>
    <row r="81" spans="1:5" s="35" customFormat="1" hidden="1">
      <c r="A81" s="34" t="s">
        <v>368</v>
      </c>
      <c r="B81" s="13" t="s">
        <v>367</v>
      </c>
      <c r="C81" s="23"/>
      <c r="D81" s="13"/>
      <c r="E81" s="49">
        <f>SUM(D81*100)/$D$195</f>
        <v>0</v>
      </c>
    </row>
    <row r="82" spans="1:5" s="35" customFormat="1" hidden="1">
      <c r="A82" s="34"/>
      <c r="B82" s="13"/>
      <c r="C82" s="23"/>
      <c r="D82" s="13"/>
      <c r="E82" s="42"/>
    </row>
    <row r="83" spans="1:5" hidden="1">
      <c r="A83" s="31" t="s">
        <v>366</v>
      </c>
      <c r="B83" s="30" t="s">
        <v>365</v>
      </c>
      <c r="C83" s="30"/>
      <c r="D83" s="29">
        <f>+D85</f>
        <v>0</v>
      </c>
      <c r="E83" s="27">
        <f>SUM(D83*100)/$D$195</f>
        <v>0</v>
      </c>
    </row>
    <row r="84" spans="1:5" hidden="1">
      <c r="A84" s="26"/>
      <c r="B84" s="115"/>
      <c r="C84" s="115"/>
      <c r="D84" s="115"/>
      <c r="E84" s="140"/>
    </row>
    <row r="85" spans="1:5" ht="11.25" hidden="1" customHeight="1">
      <c r="A85" s="31" t="s">
        <v>364</v>
      </c>
      <c r="B85" s="30" t="s">
        <v>363</v>
      </c>
      <c r="C85" s="30"/>
      <c r="D85" s="29">
        <f>+C87</f>
        <v>0</v>
      </c>
      <c r="E85" s="27">
        <f>SUM(D85*100)/$D$195</f>
        <v>0</v>
      </c>
    </row>
    <row r="86" spans="1:5" hidden="1">
      <c r="A86" s="21"/>
      <c r="B86" s="50"/>
      <c r="C86" s="46"/>
      <c r="D86" s="115"/>
      <c r="E86" s="140"/>
    </row>
    <row r="87" spans="1:5" hidden="1">
      <c r="A87" s="21" t="s">
        <v>362</v>
      </c>
      <c r="B87" s="50" t="s">
        <v>361</v>
      </c>
      <c r="C87" s="46">
        <f>+C88</f>
        <v>0</v>
      </c>
      <c r="D87" s="115"/>
      <c r="E87" s="49">
        <f>SUM(D87*100)/$D$195</f>
        <v>0</v>
      </c>
    </row>
    <row r="88" spans="1:5" ht="25.5" hidden="1">
      <c r="A88" s="21" t="s">
        <v>360</v>
      </c>
      <c r="B88" s="50" t="s">
        <v>359</v>
      </c>
      <c r="C88" s="46"/>
      <c r="D88" s="115"/>
      <c r="E88" s="49">
        <f>SUM(D88*100)/$D$195</f>
        <v>0</v>
      </c>
    </row>
    <row r="89" spans="1:5" hidden="1">
      <c r="A89" s="26"/>
      <c r="B89" s="115"/>
      <c r="C89" s="115"/>
      <c r="D89" s="115"/>
      <c r="E89" s="140"/>
    </row>
    <row r="90" spans="1:5" hidden="1">
      <c r="A90" s="31" t="s">
        <v>358</v>
      </c>
      <c r="B90" s="30" t="s">
        <v>357</v>
      </c>
      <c r="C90" s="30"/>
      <c r="D90" s="29">
        <f>+D92</f>
        <v>0</v>
      </c>
      <c r="E90" s="27">
        <f>SUM(D90*100)/$D$195</f>
        <v>0</v>
      </c>
    </row>
    <row r="91" spans="1:5" hidden="1">
      <c r="A91" s="26"/>
      <c r="B91" s="115"/>
      <c r="C91" s="115"/>
      <c r="D91" s="115"/>
      <c r="E91" s="140"/>
    </row>
    <row r="92" spans="1:5" hidden="1">
      <c r="A92" s="31" t="s">
        <v>356</v>
      </c>
      <c r="B92" s="30" t="s">
        <v>355</v>
      </c>
      <c r="C92" s="30"/>
      <c r="D92" s="29">
        <f>+C94+C96+C98</f>
        <v>0</v>
      </c>
      <c r="E92" s="27">
        <f>SUM(D92*100)/$D$195</f>
        <v>0</v>
      </c>
    </row>
    <row r="93" spans="1:5" hidden="1">
      <c r="A93" s="26"/>
      <c r="B93" s="115"/>
      <c r="C93" s="115"/>
      <c r="D93" s="115"/>
      <c r="E93" s="140"/>
    </row>
    <row r="94" spans="1:5" hidden="1">
      <c r="A94" s="21" t="s">
        <v>354</v>
      </c>
      <c r="B94" s="116" t="s">
        <v>353</v>
      </c>
      <c r="C94" s="45">
        <f>+C95</f>
        <v>0</v>
      </c>
      <c r="D94" s="115"/>
      <c r="E94" s="49">
        <f>SUM(D94*100)/$D$195</f>
        <v>0</v>
      </c>
    </row>
    <row r="95" spans="1:5" s="35" customFormat="1" hidden="1">
      <c r="A95" s="43" t="s">
        <v>352</v>
      </c>
      <c r="B95" s="13" t="s">
        <v>351</v>
      </c>
      <c r="C95" s="23"/>
      <c r="D95" s="13"/>
      <c r="E95" s="49">
        <f>SUM(D95*100)/$D$195</f>
        <v>0</v>
      </c>
    </row>
    <row r="96" spans="1:5" hidden="1">
      <c r="A96" s="21" t="s">
        <v>350</v>
      </c>
      <c r="B96" s="116" t="s">
        <v>349</v>
      </c>
      <c r="C96" s="45">
        <f>+C97</f>
        <v>0</v>
      </c>
      <c r="D96" s="115"/>
      <c r="E96" s="49">
        <f>SUM(D96*100)/$D$195</f>
        <v>0</v>
      </c>
    </row>
    <row r="97" spans="1:5" s="35" customFormat="1" hidden="1">
      <c r="A97" s="43" t="s">
        <v>348</v>
      </c>
      <c r="B97" s="13" t="s">
        <v>347</v>
      </c>
      <c r="C97" s="23"/>
      <c r="D97" s="13"/>
      <c r="E97" s="49">
        <f>SUM(D97*100)/$D$195</f>
        <v>0</v>
      </c>
    </row>
    <row r="98" spans="1:5" hidden="1">
      <c r="A98" s="21" t="s">
        <v>346</v>
      </c>
      <c r="B98" s="116" t="s">
        <v>345</v>
      </c>
      <c r="C98" s="45">
        <f>SUM(C99)</f>
        <v>0</v>
      </c>
      <c r="D98" s="115"/>
      <c r="E98" s="49">
        <f>SUM(D98*100)/$D$195</f>
        <v>0</v>
      </c>
    </row>
    <row r="99" spans="1:5" s="35" customFormat="1" hidden="1">
      <c r="A99" s="43" t="s">
        <v>344</v>
      </c>
      <c r="B99" s="13" t="s">
        <v>343</v>
      </c>
      <c r="C99" s="23"/>
      <c r="D99" s="13"/>
      <c r="E99" s="48"/>
    </row>
    <row r="100" spans="1:5" hidden="1">
      <c r="A100" s="21"/>
      <c r="B100" s="116"/>
      <c r="C100" s="45"/>
      <c r="D100" s="115"/>
      <c r="E100" s="11"/>
    </row>
    <row r="101" spans="1:5" hidden="1">
      <c r="A101" s="31" t="s">
        <v>342</v>
      </c>
      <c r="B101" s="30" t="s">
        <v>341</v>
      </c>
      <c r="C101" s="30"/>
      <c r="D101" s="29">
        <f>+C103</f>
        <v>0</v>
      </c>
      <c r="E101" s="27">
        <f>SUM(D101*100)/$D$195</f>
        <v>0</v>
      </c>
    </row>
    <row r="102" spans="1:5" hidden="1">
      <c r="A102" s="26"/>
      <c r="B102" s="115"/>
      <c r="C102" s="46"/>
      <c r="D102" s="115"/>
      <c r="E102" s="11"/>
    </row>
    <row r="103" spans="1:5" hidden="1">
      <c r="A103" s="21" t="s">
        <v>340</v>
      </c>
      <c r="B103" s="116" t="s">
        <v>339</v>
      </c>
      <c r="C103" s="45">
        <v>0</v>
      </c>
      <c r="D103" s="115"/>
      <c r="E103" s="11" t="e">
        <f>SUM(C103*100)/$D$182</f>
        <v>#DIV/0!</v>
      </c>
    </row>
    <row r="104" spans="1:5" hidden="1">
      <c r="A104" s="26"/>
      <c r="B104" s="115"/>
      <c r="C104" s="115"/>
      <c r="D104" s="115"/>
      <c r="E104" s="140"/>
    </row>
    <row r="105" spans="1:5" hidden="1">
      <c r="A105" s="31" t="s">
        <v>338</v>
      </c>
      <c r="B105" s="32" t="s">
        <v>337</v>
      </c>
      <c r="C105" s="30"/>
      <c r="D105" s="29">
        <f>SUM(D107)</f>
        <v>0</v>
      </c>
      <c r="E105" s="27">
        <f>SUM(D105*100)/$D$195</f>
        <v>0</v>
      </c>
    </row>
    <row r="106" spans="1:5" hidden="1">
      <c r="A106" s="26"/>
      <c r="B106" s="115"/>
      <c r="C106" s="115"/>
      <c r="D106" s="115"/>
      <c r="E106" s="140"/>
    </row>
    <row r="107" spans="1:5" hidden="1">
      <c r="A107" s="31" t="s">
        <v>336</v>
      </c>
      <c r="B107" s="30" t="s">
        <v>335</v>
      </c>
      <c r="C107" s="30"/>
      <c r="D107" s="29">
        <f>+C109+C112</f>
        <v>0</v>
      </c>
      <c r="E107" s="27">
        <f>SUM(D107*100)/$D$195</f>
        <v>0</v>
      </c>
    </row>
    <row r="108" spans="1:5" hidden="1">
      <c r="A108" s="26"/>
      <c r="B108" s="115"/>
      <c r="C108" s="115"/>
      <c r="D108" s="115"/>
      <c r="E108" s="140"/>
    </row>
    <row r="109" spans="1:5" ht="27.75" hidden="1" customHeight="1">
      <c r="A109" s="21" t="s">
        <v>334</v>
      </c>
      <c r="B109" s="20" t="s">
        <v>333</v>
      </c>
      <c r="C109" s="45">
        <f>SUM(C110:C111)</f>
        <v>0</v>
      </c>
      <c r="D109" s="115"/>
      <c r="E109" s="47">
        <f>SUM(C109*100)/$D$195</f>
        <v>0</v>
      </c>
    </row>
    <row r="110" spans="1:5" s="35" customFormat="1" ht="14.25" hidden="1" customHeight="1">
      <c r="A110" s="34" t="s">
        <v>332</v>
      </c>
      <c r="B110" s="13" t="s">
        <v>331</v>
      </c>
      <c r="C110" s="23">
        <v>0</v>
      </c>
      <c r="D110" s="13" t="s">
        <v>10</v>
      </c>
      <c r="E110" s="11">
        <f>SUM(C110*100)/$D$195</f>
        <v>0</v>
      </c>
    </row>
    <row r="111" spans="1:5" s="35" customFormat="1" hidden="1">
      <c r="A111" s="34" t="s">
        <v>330</v>
      </c>
      <c r="B111" s="39" t="s">
        <v>329</v>
      </c>
      <c r="C111" s="38"/>
      <c r="D111" s="13"/>
      <c r="E111" s="42"/>
    </row>
    <row r="112" spans="1:5" ht="25.5" hidden="1">
      <c r="A112" s="21" t="s">
        <v>328</v>
      </c>
      <c r="B112" s="20" t="s">
        <v>327</v>
      </c>
      <c r="C112" s="45">
        <f>+C113</f>
        <v>0</v>
      </c>
      <c r="D112" s="115"/>
      <c r="E112" s="11" t="e">
        <f>SUM(C112*100)/$D$182</f>
        <v>#DIV/0!</v>
      </c>
    </row>
    <row r="113" spans="1:5" hidden="1">
      <c r="A113" s="34" t="s">
        <v>326</v>
      </c>
      <c r="B113" s="115" t="s">
        <v>325</v>
      </c>
      <c r="C113" s="46">
        <v>0</v>
      </c>
      <c r="D113" s="115"/>
      <c r="E113" s="11" t="e">
        <f>SUM(C113*100)/$D$182</f>
        <v>#DIV/0!</v>
      </c>
    </row>
    <row r="114" spans="1:5" hidden="1">
      <c r="A114" s="26"/>
      <c r="B114" s="115"/>
      <c r="C114" s="115"/>
      <c r="D114" s="115"/>
      <c r="E114" s="140"/>
    </row>
    <row r="115" spans="1:5" hidden="1">
      <c r="A115" s="31" t="s">
        <v>324</v>
      </c>
      <c r="B115" s="32" t="s">
        <v>323</v>
      </c>
      <c r="C115" s="30"/>
      <c r="D115" s="29">
        <f>+D128+D125+D117</f>
        <v>0</v>
      </c>
      <c r="E115" s="27">
        <f>SUM(D115*100)/$D$195</f>
        <v>0</v>
      </c>
    </row>
    <row r="116" spans="1:5" hidden="1">
      <c r="A116" s="26"/>
      <c r="B116" s="115"/>
      <c r="C116" s="46"/>
      <c r="D116" s="115"/>
      <c r="E116" s="140"/>
    </row>
    <row r="117" spans="1:5" hidden="1">
      <c r="A117" s="31" t="s">
        <v>322</v>
      </c>
      <c r="B117" s="30" t="s">
        <v>321</v>
      </c>
      <c r="C117" s="30"/>
      <c r="D117" s="29">
        <f>+D119</f>
        <v>0</v>
      </c>
      <c r="E117" s="27">
        <f>SUM(D117*100)/$D$195</f>
        <v>0</v>
      </c>
    </row>
    <row r="118" spans="1:5" hidden="1">
      <c r="A118" s="26"/>
      <c r="B118" s="115"/>
      <c r="C118" s="115"/>
      <c r="D118" s="115"/>
      <c r="E118" s="140"/>
    </row>
    <row r="119" spans="1:5" hidden="1">
      <c r="A119" s="31" t="s">
        <v>320</v>
      </c>
      <c r="B119" s="30" t="s">
        <v>319</v>
      </c>
      <c r="C119" s="30"/>
      <c r="D119" s="29">
        <f>+C120</f>
        <v>0</v>
      </c>
      <c r="E119" s="27">
        <f>SUM(D119*100)/$D$195</f>
        <v>0</v>
      </c>
    </row>
    <row r="120" spans="1:5" s="24" customFormat="1" ht="10.5" hidden="1" customHeight="1">
      <c r="A120" s="21" t="s">
        <v>318</v>
      </c>
      <c r="B120" s="116" t="s">
        <v>317</v>
      </c>
      <c r="C120" s="45">
        <f>+C121</f>
        <v>0</v>
      </c>
      <c r="D120" s="116"/>
      <c r="E120" s="11" t="e">
        <f>SUM(C120*100)/$D$182</f>
        <v>#DIV/0!</v>
      </c>
    </row>
    <row r="121" spans="1:5" s="35" customFormat="1" hidden="1">
      <c r="A121" s="43" t="s">
        <v>316</v>
      </c>
      <c r="B121" s="13" t="s">
        <v>315</v>
      </c>
      <c r="C121" s="23"/>
      <c r="D121" s="13"/>
      <c r="E121" s="11" t="e">
        <f>SUM(C121*100)/$D$182</f>
        <v>#DIV/0!</v>
      </c>
    </row>
    <row r="122" spans="1:5" s="35" customFormat="1" hidden="1">
      <c r="A122" s="43"/>
      <c r="B122" s="13"/>
      <c r="C122" s="23"/>
      <c r="D122" s="13"/>
      <c r="E122" s="42"/>
    </row>
    <row r="123" spans="1:5" ht="29.25" hidden="1" customHeight="1">
      <c r="A123" s="31" t="s">
        <v>314</v>
      </c>
      <c r="B123" s="44" t="s">
        <v>313</v>
      </c>
      <c r="C123" s="30"/>
      <c r="D123" s="29">
        <f>+D125</f>
        <v>0</v>
      </c>
      <c r="E123" s="27">
        <f>SUM(D123*100)/$D$195</f>
        <v>0</v>
      </c>
    </row>
    <row r="124" spans="1:5" s="35" customFormat="1" hidden="1">
      <c r="A124" s="43"/>
      <c r="B124" s="13"/>
      <c r="C124" s="23"/>
      <c r="D124" s="13"/>
      <c r="E124" s="42"/>
    </row>
    <row r="125" spans="1:5" ht="10.5" hidden="1" customHeight="1">
      <c r="A125" s="31" t="s">
        <v>312</v>
      </c>
      <c r="B125" s="41" t="s">
        <v>311</v>
      </c>
      <c r="C125" s="40" t="s">
        <v>10</v>
      </c>
      <c r="D125" s="29">
        <f>SUM(C126)</f>
        <v>0</v>
      </c>
      <c r="E125" s="27">
        <f>SUM(D125*100)/$D$195</f>
        <v>0</v>
      </c>
    </row>
    <row r="126" spans="1:5" s="35" customFormat="1" hidden="1">
      <c r="A126" s="34" t="s">
        <v>310</v>
      </c>
      <c r="B126" s="13" t="s">
        <v>309</v>
      </c>
      <c r="C126" s="23"/>
      <c r="D126" s="13"/>
      <c r="E126" s="11" t="e">
        <f>SUM(C126*100)/$D$182</f>
        <v>#DIV/0!</v>
      </c>
    </row>
    <row r="127" spans="1:5" hidden="1">
      <c r="A127" s="26"/>
      <c r="B127" s="115"/>
      <c r="C127" s="115"/>
      <c r="D127" s="115"/>
      <c r="E127" s="140"/>
    </row>
    <row r="128" spans="1:5" hidden="1">
      <c r="A128" s="31" t="s">
        <v>308</v>
      </c>
      <c r="B128" s="32" t="s">
        <v>307</v>
      </c>
      <c r="C128" s="30"/>
      <c r="D128" s="29">
        <f>SUM(D130)+D145</f>
        <v>0</v>
      </c>
      <c r="E128" s="27">
        <f>SUM(D128*100)/$D$195</f>
        <v>0</v>
      </c>
    </row>
    <row r="129" spans="1:5" hidden="1">
      <c r="A129" s="26"/>
      <c r="B129" s="115"/>
      <c r="C129" s="115"/>
      <c r="D129" s="115"/>
      <c r="E129" s="140"/>
    </row>
    <row r="130" spans="1:5" hidden="1">
      <c r="A130" s="31" t="s">
        <v>306</v>
      </c>
      <c r="B130" s="30" t="s">
        <v>305</v>
      </c>
      <c r="C130" s="30"/>
      <c r="D130" s="29">
        <f>SUM(C132+C140)+C136</f>
        <v>0</v>
      </c>
      <c r="E130" s="27">
        <f>SUM(D130*100)/$D$195</f>
        <v>0</v>
      </c>
    </row>
    <row r="131" spans="1:5" hidden="1">
      <c r="A131" s="26"/>
      <c r="B131" s="115"/>
      <c r="C131" s="115"/>
      <c r="D131" s="115"/>
      <c r="E131" s="140"/>
    </row>
    <row r="132" spans="1:5" s="24" customFormat="1" hidden="1">
      <c r="A132" s="21" t="s">
        <v>304</v>
      </c>
      <c r="B132" s="116" t="s">
        <v>303</v>
      </c>
      <c r="C132" s="36">
        <f>SUM(C133:C134)</f>
        <v>0</v>
      </c>
      <c r="D132" s="116"/>
      <c r="E132" s="11" t="e">
        <f>SUM(C132*100)/$D$182</f>
        <v>#DIV/0!</v>
      </c>
    </row>
    <row r="133" spans="1:5" s="35" customFormat="1" hidden="1">
      <c r="A133" s="34" t="s">
        <v>302</v>
      </c>
      <c r="B133" s="39" t="s">
        <v>301</v>
      </c>
      <c r="C133" s="38"/>
      <c r="D133" s="37"/>
      <c r="E133" s="11" t="e">
        <f>SUM(C133*100)/$D$182</f>
        <v>#DIV/0!</v>
      </c>
    </row>
    <row r="134" spans="1:5" s="35" customFormat="1" hidden="1">
      <c r="A134" s="34" t="s">
        <v>300</v>
      </c>
      <c r="B134" s="39" t="s">
        <v>299</v>
      </c>
      <c r="C134" s="38"/>
      <c r="D134" s="37"/>
      <c r="E134" s="98"/>
    </row>
    <row r="135" spans="1:5" hidden="1">
      <c r="A135" s="26"/>
      <c r="B135" s="115"/>
      <c r="C135" s="115"/>
      <c r="D135" s="115"/>
      <c r="E135" s="140"/>
    </row>
    <row r="136" spans="1:5" s="24" customFormat="1" hidden="1">
      <c r="A136" s="21" t="s">
        <v>298</v>
      </c>
      <c r="B136" s="20" t="s">
        <v>297</v>
      </c>
      <c r="C136" s="36">
        <f>+C137</f>
        <v>0</v>
      </c>
      <c r="D136" s="116"/>
      <c r="E136" s="11" t="e">
        <f>SUM(C136*100)/$D$182</f>
        <v>#DIV/0!</v>
      </c>
    </row>
    <row r="137" spans="1:5" s="35" customFormat="1" hidden="1">
      <c r="A137" s="34" t="s">
        <v>296</v>
      </c>
      <c r="B137" s="13" t="s">
        <v>295</v>
      </c>
      <c r="C137" s="23"/>
      <c r="D137" s="13"/>
      <c r="E137" s="11" t="e">
        <f>SUM(C137*100)/$D$182</f>
        <v>#DIV/0!</v>
      </c>
    </row>
    <row r="138" spans="1:5" hidden="1">
      <c r="A138" s="26"/>
      <c r="B138" s="13"/>
      <c r="C138" s="115"/>
      <c r="D138" s="115"/>
      <c r="E138" s="140"/>
    </row>
    <row r="139" spans="1:5" hidden="1">
      <c r="A139" s="26"/>
      <c r="B139" s="13"/>
      <c r="C139" s="115"/>
      <c r="D139" s="115"/>
      <c r="E139" s="140"/>
    </row>
    <row r="140" spans="1:5" s="24" customFormat="1" ht="25.5" hidden="1">
      <c r="A140" s="21" t="s">
        <v>294</v>
      </c>
      <c r="B140" s="20" t="s">
        <v>293</v>
      </c>
      <c r="C140" s="36">
        <f>+C141</f>
        <v>0</v>
      </c>
      <c r="D140" s="116"/>
      <c r="E140" s="11" t="e">
        <f>SUM(C140*100)/$D$182</f>
        <v>#DIV/0!</v>
      </c>
    </row>
    <row r="141" spans="1:5" s="35" customFormat="1" hidden="1">
      <c r="A141" s="34" t="s">
        <v>292</v>
      </c>
      <c r="B141" s="13" t="s">
        <v>626</v>
      </c>
      <c r="C141" s="23"/>
      <c r="D141" s="13"/>
      <c r="E141" s="11" t="e">
        <f>SUM(C141*100)/$D$182</f>
        <v>#DIV/0!</v>
      </c>
    </row>
    <row r="142" spans="1:5" hidden="1">
      <c r="A142" s="26"/>
      <c r="B142" s="13" t="s">
        <v>627</v>
      </c>
      <c r="C142" s="115"/>
      <c r="D142" s="115"/>
      <c r="E142" s="140"/>
    </row>
    <row r="143" spans="1:5" hidden="1">
      <c r="A143" s="26"/>
      <c r="B143" s="13"/>
      <c r="C143" s="115"/>
      <c r="D143" s="115"/>
      <c r="E143" s="140"/>
    </row>
    <row r="144" spans="1:5" hidden="1">
      <c r="A144" s="26"/>
      <c r="B144" s="13"/>
      <c r="C144" s="115"/>
      <c r="D144" s="115"/>
      <c r="E144" s="140"/>
    </row>
    <row r="145" spans="1:8" hidden="1">
      <c r="A145" s="31" t="s">
        <v>291</v>
      </c>
      <c r="B145" s="30" t="s">
        <v>290</v>
      </c>
      <c r="C145" s="30"/>
      <c r="D145" s="29">
        <f>+D146</f>
        <v>0</v>
      </c>
      <c r="E145" s="27">
        <f>SUM(D145*100)/$D$195</f>
        <v>0</v>
      </c>
    </row>
    <row r="146" spans="1:8" hidden="1">
      <c r="A146" s="99" t="s">
        <v>289</v>
      </c>
      <c r="B146" s="30" t="s">
        <v>288</v>
      </c>
      <c r="C146" s="30"/>
      <c r="D146" s="29">
        <f>+C147</f>
        <v>0</v>
      </c>
      <c r="E146" s="27">
        <f>SUM(D146*100)/$D$195</f>
        <v>0</v>
      </c>
    </row>
    <row r="147" spans="1:8" hidden="1">
      <c r="A147" s="99" t="s">
        <v>287</v>
      </c>
      <c r="B147" s="13" t="s">
        <v>286</v>
      </c>
      <c r="C147" s="23"/>
      <c r="D147" s="115"/>
      <c r="E147" s="140"/>
    </row>
    <row r="148" spans="1:8" hidden="1">
      <c r="A148" s="99"/>
      <c r="B148" s="33"/>
      <c r="C148" s="115"/>
      <c r="D148" s="115"/>
      <c r="E148" s="140"/>
    </row>
    <row r="149" spans="1:8">
      <c r="A149" s="31" t="s">
        <v>285</v>
      </c>
      <c r="B149" s="30" t="s">
        <v>284</v>
      </c>
      <c r="C149" s="30"/>
      <c r="D149" s="29">
        <f>+D151+D154</f>
        <v>7628838501.6100006</v>
      </c>
      <c r="E149" s="27">
        <f>SUM(D149*100)/$D$195</f>
        <v>99.999999999999986</v>
      </c>
    </row>
    <row r="150" spans="1:8">
      <c r="A150" s="26"/>
      <c r="B150" s="115"/>
      <c r="C150" s="115"/>
      <c r="D150" s="115"/>
      <c r="E150" s="140"/>
    </row>
    <row r="151" spans="1:8" hidden="1">
      <c r="A151" s="31" t="s">
        <v>283</v>
      </c>
      <c r="B151" s="32" t="s">
        <v>282</v>
      </c>
      <c r="C151" s="30"/>
      <c r="D151" s="29">
        <f>+C152</f>
        <v>0</v>
      </c>
      <c r="E151" s="27">
        <f>SUM(D151*100)/$D$195</f>
        <v>0</v>
      </c>
    </row>
    <row r="152" spans="1:8" hidden="1">
      <c r="A152" s="31" t="s">
        <v>281</v>
      </c>
      <c r="B152" s="30" t="s">
        <v>280</v>
      </c>
      <c r="C152" s="29">
        <f>+C153</f>
        <v>0</v>
      </c>
      <c r="D152" s="29"/>
      <c r="E152" s="27">
        <f>SUM(D152*100)/$D$195</f>
        <v>0</v>
      </c>
    </row>
    <row r="153" spans="1:8" hidden="1">
      <c r="A153" s="99" t="s">
        <v>279</v>
      </c>
      <c r="B153" s="13" t="s">
        <v>278</v>
      </c>
      <c r="C153" s="23"/>
      <c r="D153" s="115"/>
      <c r="E153" s="140"/>
    </row>
    <row r="154" spans="1:8">
      <c r="A154" s="28" t="s">
        <v>277</v>
      </c>
      <c r="B154" s="150" t="s">
        <v>276</v>
      </c>
      <c r="C154" s="151"/>
      <c r="D154" s="152">
        <f>+C156+C158</f>
        <v>7628838501.6100006</v>
      </c>
      <c r="E154" s="27">
        <f>SUM(D154*100)/$D$195</f>
        <v>99.999999999999986</v>
      </c>
    </row>
    <row r="155" spans="1:8">
      <c r="A155" s="26"/>
      <c r="C155" s="25"/>
      <c r="E155" s="140"/>
    </row>
    <row r="156" spans="1:8">
      <c r="A156" s="21" t="s">
        <v>275</v>
      </c>
      <c r="B156" s="24" t="s">
        <v>274</v>
      </c>
      <c r="C156" s="153">
        <v>819864006.51999998</v>
      </c>
      <c r="D156" s="24"/>
      <c r="E156" s="27">
        <f>SUM(C156*100)/$D$195</f>
        <v>10.746904739784107</v>
      </c>
      <c r="F156" s="24"/>
      <c r="G156" s="24"/>
      <c r="H156" s="24"/>
    </row>
    <row r="157" spans="1:8">
      <c r="A157" s="154"/>
      <c r="B157" s="13"/>
      <c r="C157" s="23"/>
      <c r="D157" s="115"/>
      <c r="E157" s="140"/>
    </row>
    <row r="158" spans="1:8">
      <c r="A158" s="21" t="s">
        <v>273</v>
      </c>
      <c r="B158" s="20" t="s">
        <v>272</v>
      </c>
      <c r="C158" s="19">
        <f>SUM(C159:C186)</f>
        <v>6808974495.0900002</v>
      </c>
      <c r="D158" s="116"/>
      <c r="E158" s="27">
        <f t="shared" ref="E158:E185" si="2">SUM(C158*100)/$D$195</f>
        <v>89.253095260215886</v>
      </c>
    </row>
    <row r="159" spans="1:8">
      <c r="A159" s="14" t="s">
        <v>271</v>
      </c>
      <c r="B159" s="117" t="s">
        <v>270</v>
      </c>
      <c r="C159" s="155">
        <v>0</v>
      </c>
      <c r="D159" s="116"/>
      <c r="E159" s="27">
        <f t="shared" si="2"/>
        <v>0</v>
      </c>
    </row>
    <row r="160" spans="1:8">
      <c r="A160" s="14" t="s">
        <v>269</v>
      </c>
      <c r="B160" s="117" t="s">
        <v>268</v>
      </c>
      <c r="C160" s="155">
        <v>18800000</v>
      </c>
      <c r="D160" s="13"/>
      <c r="E160" s="27">
        <f t="shared" si="2"/>
        <v>0.24643332003990415</v>
      </c>
    </row>
    <row r="161" spans="1:5" hidden="1">
      <c r="A161" s="14" t="s">
        <v>267</v>
      </c>
      <c r="B161" s="115" t="s">
        <v>266</v>
      </c>
      <c r="C161" s="155"/>
      <c r="D161" s="115"/>
      <c r="E161" s="27">
        <f t="shared" si="2"/>
        <v>0</v>
      </c>
    </row>
    <row r="162" spans="1:5">
      <c r="A162" s="14" t="s">
        <v>265</v>
      </c>
      <c r="B162" s="15" t="s">
        <v>264</v>
      </c>
      <c r="C162" s="155">
        <v>1889684621.5</v>
      </c>
      <c r="D162" s="115"/>
      <c r="E162" s="27">
        <f t="shared" si="2"/>
        <v>24.770279526840138</v>
      </c>
    </row>
    <row r="163" spans="1:5">
      <c r="A163" s="14" t="s">
        <v>263</v>
      </c>
      <c r="B163" s="15" t="s">
        <v>262</v>
      </c>
      <c r="C163" s="155">
        <v>132206806.34</v>
      </c>
      <c r="D163" s="115"/>
      <c r="E163" s="27">
        <f t="shared" si="2"/>
        <v>1.7329873520339811</v>
      </c>
    </row>
    <row r="164" spans="1:5">
      <c r="A164" s="14" t="s">
        <v>261</v>
      </c>
      <c r="B164" s="15" t="s">
        <v>260</v>
      </c>
      <c r="C164" s="155">
        <v>517156233.58999997</v>
      </c>
      <c r="D164" s="115"/>
      <c r="E164" s="27">
        <f t="shared" si="2"/>
        <v>6.7789642352614834</v>
      </c>
    </row>
    <row r="165" spans="1:5">
      <c r="A165" s="14" t="s">
        <v>259</v>
      </c>
      <c r="B165" s="115" t="s">
        <v>258</v>
      </c>
      <c r="C165" s="155">
        <v>571813257.49000001</v>
      </c>
      <c r="D165" s="115"/>
      <c r="E165" s="27">
        <f t="shared" si="2"/>
        <v>7.4954169939411317</v>
      </c>
    </row>
    <row r="166" spans="1:5">
      <c r="A166" s="14" t="s">
        <v>257</v>
      </c>
      <c r="B166" s="115" t="s">
        <v>256</v>
      </c>
      <c r="C166" s="155">
        <v>77948803.930000007</v>
      </c>
      <c r="D166" s="115"/>
      <c r="E166" s="27">
        <f t="shared" si="2"/>
        <v>1.0217650290217781</v>
      </c>
    </row>
    <row r="167" spans="1:5">
      <c r="A167" s="14" t="s">
        <v>255</v>
      </c>
      <c r="B167" s="115" t="s">
        <v>254</v>
      </c>
      <c r="C167" s="155">
        <v>1213629597.45</v>
      </c>
      <c r="D167" s="115"/>
      <c r="E167" s="27">
        <f t="shared" si="2"/>
        <v>15.908445265866801</v>
      </c>
    </row>
    <row r="168" spans="1:5">
      <c r="A168" s="14" t="s">
        <v>253</v>
      </c>
      <c r="B168" s="115" t="s">
        <v>252</v>
      </c>
      <c r="C168" s="155">
        <v>2105974937.6199999</v>
      </c>
      <c r="D168" s="115"/>
      <c r="E168" s="27">
        <f t="shared" si="2"/>
        <v>27.605446585028012</v>
      </c>
    </row>
    <row r="169" spans="1:5" hidden="1">
      <c r="A169" s="14" t="s">
        <v>251</v>
      </c>
      <c r="B169" s="17" t="s">
        <v>250</v>
      </c>
      <c r="C169" s="155"/>
      <c r="D169" s="115"/>
      <c r="E169" s="27">
        <f t="shared" si="2"/>
        <v>0</v>
      </c>
    </row>
    <row r="170" spans="1:5" ht="25.5" hidden="1">
      <c r="A170" s="14" t="s">
        <v>249</v>
      </c>
      <c r="B170" s="18" t="s">
        <v>248</v>
      </c>
      <c r="C170" s="155"/>
      <c r="D170" s="115"/>
      <c r="E170" s="27">
        <f t="shared" si="2"/>
        <v>0</v>
      </c>
    </row>
    <row r="171" spans="1:5" ht="25.5" hidden="1">
      <c r="A171" s="14" t="s">
        <v>247</v>
      </c>
      <c r="B171" s="18" t="s">
        <v>246</v>
      </c>
      <c r="C171" s="155"/>
      <c r="D171" s="115"/>
      <c r="E171" s="27">
        <f t="shared" si="2"/>
        <v>0</v>
      </c>
    </row>
    <row r="172" spans="1:5" ht="25.5" hidden="1">
      <c r="A172" s="14" t="s">
        <v>245</v>
      </c>
      <c r="B172" s="18" t="s">
        <v>244</v>
      </c>
      <c r="C172" s="155"/>
      <c r="D172" s="115"/>
      <c r="E172" s="27">
        <f t="shared" si="2"/>
        <v>0</v>
      </c>
    </row>
    <row r="173" spans="1:5" hidden="1">
      <c r="A173" s="14" t="s">
        <v>243</v>
      </c>
      <c r="B173" s="17" t="s">
        <v>242</v>
      </c>
      <c r="C173" s="155"/>
      <c r="D173" s="115"/>
      <c r="E173" s="27">
        <f t="shared" si="2"/>
        <v>0</v>
      </c>
    </row>
    <row r="174" spans="1:5" hidden="1">
      <c r="A174" s="14" t="s">
        <v>241</v>
      </c>
      <c r="B174" s="18" t="s">
        <v>240</v>
      </c>
      <c r="C174" s="156"/>
      <c r="D174" s="115"/>
      <c r="E174" s="27">
        <f t="shared" si="2"/>
        <v>0</v>
      </c>
    </row>
    <row r="175" spans="1:5" hidden="1">
      <c r="A175" s="14" t="s">
        <v>239</v>
      </c>
      <c r="B175" s="17" t="s">
        <v>238</v>
      </c>
      <c r="C175" s="155"/>
      <c r="D175" s="115"/>
      <c r="E175" s="27">
        <f t="shared" si="2"/>
        <v>0</v>
      </c>
    </row>
    <row r="176" spans="1:5">
      <c r="A176" s="14" t="s">
        <v>237</v>
      </c>
      <c r="B176" s="17" t="s">
        <v>236</v>
      </c>
      <c r="C176" s="156">
        <v>23302380.109999999</v>
      </c>
      <c r="D176" s="115"/>
      <c r="E176" s="27">
        <f t="shared" si="2"/>
        <v>0.30545121783718759</v>
      </c>
    </row>
    <row r="177" spans="1:5">
      <c r="A177" s="14" t="s">
        <v>235</v>
      </c>
      <c r="B177" s="17" t="s">
        <v>631</v>
      </c>
      <c r="C177" s="156">
        <v>2443082.11</v>
      </c>
      <c r="D177" s="115"/>
      <c r="E177" s="27">
        <f t="shared" si="2"/>
        <v>3.2024299760499697E-2</v>
      </c>
    </row>
    <row r="178" spans="1:5" hidden="1">
      <c r="A178" s="14" t="s">
        <v>234</v>
      </c>
      <c r="B178" s="17" t="s">
        <v>233</v>
      </c>
      <c r="C178" s="155"/>
      <c r="D178" s="115"/>
      <c r="E178" s="27">
        <f t="shared" si="2"/>
        <v>0</v>
      </c>
    </row>
    <row r="179" spans="1:5" hidden="1">
      <c r="A179" s="14" t="s">
        <v>232</v>
      </c>
      <c r="B179" s="17" t="s">
        <v>231</v>
      </c>
      <c r="C179" s="155"/>
      <c r="D179" s="115"/>
      <c r="E179" s="27">
        <f t="shared" si="2"/>
        <v>0</v>
      </c>
    </row>
    <row r="180" spans="1:5">
      <c r="A180" s="14" t="s">
        <v>230</v>
      </c>
      <c r="B180" s="17" t="s">
        <v>229</v>
      </c>
      <c r="C180" s="155">
        <v>1899561.6</v>
      </c>
      <c r="D180" s="115"/>
      <c r="E180" s="27">
        <f t="shared" si="2"/>
        <v>2.4899748495122997E-2</v>
      </c>
    </row>
    <row r="181" spans="1:5" ht="25.5" hidden="1">
      <c r="A181" s="14" t="s">
        <v>228</v>
      </c>
      <c r="B181" s="18" t="s">
        <v>227</v>
      </c>
      <c r="C181" s="155"/>
      <c r="D181" s="115"/>
      <c r="E181" s="27">
        <f t="shared" si="2"/>
        <v>0</v>
      </c>
    </row>
    <row r="182" spans="1:5" hidden="1">
      <c r="A182" s="14" t="s">
        <v>226</v>
      </c>
      <c r="B182" s="17" t="s">
        <v>225</v>
      </c>
      <c r="C182" s="155"/>
      <c r="D182" s="115"/>
      <c r="E182" s="27">
        <f t="shared" si="2"/>
        <v>0</v>
      </c>
    </row>
    <row r="183" spans="1:5" hidden="1">
      <c r="A183" s="14" t="s">
        <v>224</v>
      </c>
      <c r="B183" s="115" t="s">
        <v>223</v>
      </c>
      <c r="C183" s="156"/>
      <c r="D183" s="115"/>
      <c r="E183" s="27">
        <f t="shared" si="2"/>
        <v>0</v>
      </c>
    </row>
    <row r="184" spans="1:5">
      <c r="A184" s="14" t="s">
        <v>222</v>
      </c>
      <c r="B184" s="16" t="s">
        <v>221</v>
      </c>
      <c r="C184" s="156">
        <v>11850750</v>
      </c>
      <c r="D184" s="115"/>
      <c r="E184" s="27">
        <f t="shared" si="2"/>
        <v>0.15534147167355819</v>
      </c>
    </row>
    <row r="185" spans="1:5">
      <c r="A185" s="14" t="s">
        <v>220</v>
      </c>
      <c r="B185" s="15" t="s">
        <v>219</v>
      </c>
      <c r="C185" s="156">
        <v>242264463.34999999</v>
      </c>
      <c r="D185" s="115"/>
      <c r="E185" s="27">
        <f t="shared" si="2"/>
        <v>3.1756402144162861</v>
      </c>
    </row>
    <row r="186" spans="1:5">
      <c r="A186" s="14" t="s">
        <v>218</v>
      </c>
      <c r="B186" s="13" t="s">
        <v>217</v>
      </c>
      <c r="C186" s="12"/>
      <c r="D186" s="115"/>
      <c r="E186" s="27"/>
    </row>
    <row r="188" spans="1:5" hidden="1"/>
    <row r="189" spans="1:5" hidden="1"/>
    <row r="190" spans="1:5" hidden="1"/>
    <row r="191" spans="1:5" hidden="1"/>
    <row r="192" spans="1:5" hidden="1"/>
    <row r="193" spans="1:5" hidden="1"/>
    <row r="194" spans="1:5" ht="13.5" thickBot="1"/>
    <row r="195" spans="1:5" ht="13.5" thickBot="1">
      <c r="A195" s="10"/>
      <c r="B195" s="9" t="s">
        <v>216</v>
      </c>
      <c r="C195" s="8"/>
      <c r="D195" s="7">
        <f>+D9+D115+D149</f>
        <v>7628838501.6100006</v>
      </c>
      <c r="E195" s="6">
        <f>SUM(C195*100)/$D$195</f>
        <v>0</v>
      </c>
    </row>
  </sheetData>
  <mergeCells count="5">
    <mergeCell ref="A1:E1"/>
    <mergeCell ref="A2:E2"/>
    <mergeCell ref="A3:E3"/>
    <mergeCell ref="A4:E4"/>
    <mergeCell ref="A5:E5"/>
  </mergeCells>
  <printOptions horizontalCentered="1" verticalCentered="1"/>
  <pageMargins left="0.74803149606299213" right="0.74803149606299213" top="0.98425196850393704" bottom="0.98425196850393704" header="0" footer="0"/>
  <pageSetup scale="55" orientation="portrait" horizontalDpi="4294967295" r:id="rId1"/>
  <headerFooter alignWithMargins="0"/>
</worksheet>
</file>

<file path=xl/worksheets/sheet2.xml><?xml version="1.0" encoding="utf-8"?>
<worksheet xmlns="http://schemas.openxmlformats.org/spreadsheetml/2006/main" xmlns:r="http://schemas.openxmlformats.org/officeDocument/2006/relationships">
  <dimension ref="A1:IS36"/>
  <sheetViews>
    <sheetView view="pageBreakPreview" topLeftCell="A2" zoomScaleNormal="75" zoomScaleSheetLayoutView="100" workbookViewId="0">
      <selection activeCell="D52" sqref="D51:D52"/>
    </sheetView>
  </sheetViews>
  <sheetFormatPr baseColWidth="10" defaultRowHeight="12.75"/>
  <cols>
    <col min="1" max="1" width="11.42578125" style="24"/>
    <col min="3" max="3" width="42.5703125" customWidth="1"/>
    <col min="4" max="4" width="15.5703125" bestFit="1" customWidth="1"/>
    <col min="5" max="5" width="20.5703125" customWidth="1"/>
    <col min="6" max="6" width="21.85546875" customWidth="1"/>
    <col min="7" max="7" width="21.140625" bestFit="1" customWidth="1"/>
  </cols>
  <sheetData>
    <row r="1" spans="1:253">
      <c r="A1" s="163" t="s">
        <v>0</v>
      </c>
      <c r="B1" s="164"/>
      <c r="C1" s="164"/>
      <c r="D1" s="164"/>
      <c r="E1" s="164"/>
      <c r="F1" s="164"/>
      <c r="G1" s="174"/>
    </row>
    <row r="2" spans="1:253">
      <c r="A2" s="166" t="s">
        <v>719</v>
      </c>
      <c r="B2" s="167"/>
      <c r="C2" s="167"/>
      <c r="D2" s="167"/>
      <c r="E2" s="167"/>
      <c r="F2" s="167"/>
      <c r="G2" s="169"/>
    </row>
    <row r="3" spans="1:253">
      <c r="A3" s="179" t="s">
        <v>628</v>
      </c>
      <c r="B3" s="180"/>
      <c r="C3" s="180"/>
      <c r="D3" s="180"/>
      <c r="E3" s="180"/>
      <c r="F3" s="180"/>
      <c r="G3" s="181"/>
    </row>
    <row r="4" spans="1:253">
      <c r="A4" s="166" t="s">
        <v>483</v>
      </c>
      <c r="B4" s="167"/>
      <c r="C4" s="167"/>
      <c r="D4" s="167"/>
      <c r="E4" s="167"/>
      <c r="F4" s="167"/>
      <c r="G4" s="169"/>
    </row>
    <row r="5" spans="1:253" ht="13.5" thickBot="1">
      <c r="A5" s="21"/>
      <c r="B5" s="4"/>
      <c r="C5" s="4"/>
      <c r="D5" s="82"/>
      <c r="E5" s="4"/>
      <c r="F5" s="4"/>
      <c r="G5" s="22"/>
    </row>
    <row r="6" spans="1:253">
      <c r="A6" s="171"/>
      <c r="B6" s="172"/>
      <c r="C6" s="172"/>
      <c r="D6" s="172"/>
      <c r="E6" s="172"/>
      <c r="F6" s="172"/>
      <c r="G6" s="173"/>
    </row>
    <row r="7" spans="1:253" ht="12.75" customHeight="1" thickBot="1">
      <c r="A7" s="175"/>
      <c r="B7" s="176" t="s">
        <v>482</v>
      </c>
      <c r="C7" s="176"/>
      <c r="D7" s="176"/>
      <c r="E7" s="176"/>
      <c r="F7" s="176"/>
      <c r="G7" s="177"/>
      <c r="H7" s="182"/>
      <c r="I7" s="182"/>
      <c r="J7" s="182"/>
      <c r="K7" s="182"/>
      <c r="L7" s="182"/>
      <c r="M7" s="182"/>
      <c r="N7" s="182"/>
      <c r="O7" s="182"/>
      <c r="P7" s="183"/>
      <c r="Q7" s="182"/>
      <c r="R7" s="182"/>
      <c r="S7" s="182"/>
      <c r="T7" s="182"/>
      <c r="U7" s="182"/>
      <c r="V7" s="182"/>
      <c r="W7" s="182"/>
      <c r="X7" s="182"/>
      <c r="Y7" s="183"/>
      <c r="Z7" s="182"/>
      <c r="AA7" s="182"/>
      <c r="AB7" s="182"/>
      <c r="AC7" s="182"/>
      <c r="AD7" s="182"/>
      <c r="AE7" s="182"/>
      <c r="AF7" s="182"/>
      <c r="AG7" s="182"/>
      <c r="AH7" s="183"/>
      <c r="AI7" s="182"/>
      <c r="AJ7" s="182"/>
      <c r="AK7" s="182"/>
      <c r="AL7" s="182"/>
      <c r="AM7" s="182"/>
      <c r="AN7" s="182"/>
      <c r="AO7" s="182"/>
      <c r="AP7" s="182"/>
      <c r="AQ7" s="183"/>
      <c r="AR7" s="182"/>
      <c r="AS7" s="182"/>
      <c r="AT7" s="182"/>
      <c r="AU7" s="182"/>
      <c r="AV7" s="182"/>
      <c r="AW7" s="182"/>
      <c r="AX7" s="182"/>
      <c r="AY7" s="182"/>
      <c r="AZ7" s="183"/>
      <c r="BA7" s="182"/>
      <c r="BB7" s="182"/>
      <c r="BC7" s="182"/>
      <c r="BD7" s="182"/>
      <c r="BE7" s="182"/>
      <c r="BF7" s="182"/>
      <c r="BG7" s="182"/>
      <c r="BH7" s="182"/>
      <c r="BI7" s="183"/>
      <c r="BJ7" s="182"/>
      <c r="BK7" s="182"/>
      <c r="BL7" s="182"/>
      <c r="BM7" s="182"/>
      <c r="BN7" s="182"/>
      <c r="BO7" s="182"/>
      <c r="BP7" s="182"/>
      <c r="BQ7" s="182"/>
      <c r="BR7" s="183"/>
      <c r="BS7" s="182"/>
      <c r="BT7" s="182"/>
      <c r="BU7" s="182"/>
      <c r="BV7" s="182"/>
      <c r="BW7" s="182"/>
      <c r="BX7" s="182"/>
      <c r="BY7" s="182"/>
      <c r="BZ7" s="182"/>
      <c r="CA7" s="183"/>
      <c r="CB7" s="182"/>
      <c r="CC7" s="182"/>
      <c r="CD7" s="182"/>
      <c r="CE7" s="182"/>
      <c r="CF7" s="182"/>
      <c r="CG7" s="182"/>
      <c r="CH7" s="182"/>
      <c r="CI7" s="182"/>
      <c r="CJ7" s="183"/>
      <c r="CK7" s="182"/>
      <c r="CL7" s="182"/>
      <c r="CM7" s="182"/>
      <c r="CN7" s="182"/>
      <c r="CO7" s="182"/>
      <c r="CP7" s="182"/>
      <c r="CQ7" s="182"/>
      <c r="CR7" s="182"/>
      <c r="CS7" s="183"/>
      <c r="CT7" s="182"/>
      <c r="CU7" s="182"/>
      <c r="CV7" s="182"/>
      <c r="CW7" s="182"/>
      <c r="CX7" s="182"/>
      <c r="CY7" s="182"/>
      <c r="CZ7" s="182"/>
      <c r="DA7" s="182"/>
      <c r="DB7" s="183"/>
      <c r="DC7" s="182"/>
      <c r="DD7" s="182"/>
      <c r="DE7" s="182"/>
      <c r="DF7" s="182"/>
      <c r="DG7" s="182"/>
      <c r="DH7" s="182"/>
      <c r="DI7" s="182"/>
      <c r="DJ7" s="182"/>
      <c r="DK7" s="183"/>
      <c r="DL7" s="182"/>
      <c r="DM7" s="182"/>
      <c r="DN7" s="182"/>
      <c r="DO7" s="182"/>
      <c r="DP7" s="182"/>
      <c r="DQ7" s="182"/>
      <c r="DR7" s="182"/>
      <c r="DS7" s="182"/>
      <c r="DT7" s="183"/>
      <c r="DU7" s="182"/>
      <c r="DV7" s="182"/>
      <c r="DW7" s="182"/>
      <c r="DX7" s="182"/>
      <c r="DY7" s="182"/>
      <c r="DZ7" s="182"/>
      <c r="EA7" s="182"/>
      <c r="EB7" s="182"/>
      <c r="EC7" s="183"/>
      <c r="ED7" s="182"/>
      <c r="EE7" s="182"/>
      <c r="EF7" s="182"/>
      <c r="EG7" s="182"/>
      <c r="EH7" s="182"/>
      <c r="EI7" s="182"/>
      <c r="EJ7" s="182"/>
      <c r="EK7" s="182"/>
      <c r="EL7" s="183"/>
      <c r="EM7" s="182"/>
      <c r="EN7" s="182"/>
      <c r="EO7" s="182"/>
      <c r="EP7" s="182"/>
      <c r="EQ7" s="182"/>
      <c r="ER7" s="182"/>
      <c r="ES7" s="182"/>
      <c r="ET7" s="182"/>
      <c r="EU7" s="183"/>
      <c r="EV7" s="182"/>
      <c r="EW7" s="182"/>
      <c r="EX7" s="182"/>
      <c r="EY7" s="182"/>
      <c r="EZ7" s="182"/>
      <c r="FA7" s="182"/>
      <c r="FB7" s="182"/>
      <c r="FC7" s="182"/>
      <c r="FD7" s="183"/>
      <c r="FE7" s="182"/>
      <c r="FF7" s="182"/>
      <c r="FG7" s="182"/>
      <c r="FH7" s="182"/>
      <c r="FI7" s="182"/>
      <c r="FJ7" s="182"/>
      <c r="FK7" s="182"/>
      <c r="FL7" s="182"/>
      <c r="FM7" s="183"/>
      <c r="FN7" s="182"/>
      <c r="FO7" s="182"/>
      <c r="FP7" s="182"/>
      <c r="FQ7" s="182"/>
      <c r="FR7" s="182"/>
      <c r="FS7" s="182"/>
      <c r="FT7" s="182"/>
      <c r="FU7" s="182"/>
      <c r="FV7" s="183"/>
      <c r="FW7" s="182"/>
      <c r="FX7" s="182"/>
      <c r="FY7" s="182"/>
      <c r="FZ7" s="182"/>
      <c r="GA7" s="182"/>
      <c r="GB7" s="182"/>
      <c r="GC7" s="182"/>
      <c r="GD7" s="182"/>
      <c r="GE7" s="183"/>
      <c r="GF7" s="182"/>
      <c r="GG7" s="182"/>
      <c r="GH7" s="182"/>
      <c r="GI7" s="182"/>
      <c r="GJ7" s="182"/>
      <c r="GK7" s="182"/>
      <c r="GL7" s="182"/>
      <c r="GM7" s="182"/>
      <c r="GN7" s="183"/>
      <c r="GO7" s="182"/>
      <c r="GP7" s="182"/>
      <c r="GQ7" s="182"/>
      <c r="GR7" s="182"/>
      <c r="GS7" s="182"/>
      <c r="GT7" s="182"/>
      <c r="GU7" s="182"/>
      <c r="GV7" s="182"/>
      <c r="GW7" s="183"/>
      <c r="GX7" s="182"/>
      <c r="GY7" s="182"/>
      <c r="GZ7" s="182"/>
      <c r="HA7" s="182"/>
      <c r="HB7" s="182"/>
      <c r="HC7" s="182"/>
      <c r="HD7" s="182"/>
      <c r="HE7" s="182"/>
      <c r="HF7" s="183"/>
      <c r="HG7" s="182"/>
      <c r="HH7" s="182"/>
      <c r="HI7" s="182"/>
      <c r="HJ7" s="182"/>
      <c r="HK7" s="182"/>
      <c r="HL7" s="182"/>
      <c r="HM7" s="182"/>
      <c r="HN7" s="182"/>
      <c r="HO7" s="183"/>
      <c r="HP7" s="182"/>
      <c r="HQ7" s="182"/>
      <c r="HR7" s="182"/>
      <c r="HS7" s="182"/>
      <c r="HT7" s="182"/>
      <c r="HU7" s="182"/>
      <c r="HV7" s="182"/>
      <c r="HW7" s="182"/>
      <c r="HX7" s="183"/>
      <c r="HY7" s="182"/>
      <c r="HZ7" s="182"/>
      <c r="IA7" s="182"/>
      <c r="IB7" s="182"/>
      <c r="IC7" s="182"/>
      <c r="ID7" s="182"/>
      <c r="IE7" s="182"/>
      <c r="IF7" s="182"/>
      <c r="IG7" s="183"/>
      <c r="IH7" s="182"/>
      <c r="II7" s="182"/>
      <c r="IJ7" s="182"/>
      <c r="IK7" s="182"/>
      <c r="IL7" s="182"/>
      <c r="IM7" s="182"/>
      <c r="IN7" s="182"/>
      <c r="IO7" s="182"/>
      <c r="IP7" s="183"/>
      <c r="IQ7" s="182"/>
      <c r="IR7" s="182"/>
      <c r="IS7" s="182"/>
    </row>
    <row r="8" spans="1:253" ht="51">
      <c r="A8" s="21"/>
      <c r="B8" s="83"/>
      <c r="C8" s="83"/>
      <c r="D8" s="63" t="s">
        <v>487</v>
      </c>
      <c r="E8" s="63" t="s">
        <v>486</v>
      </c>
      <c r="F8" s="63" t="s">
        <v>485</v>
      </c>
      <c r="G8" s="22" t="s">
        <v>484</v>
      </c>
    </row>
    <row r="9" spans="1:253" ht="12.75" customHeight="1">
      <c r="A9" s="21">
        <v>0</v>
      </c>
      <c r="B9" s="81" t="s">
        <v>11</v>
      </c>
      <c r="C9" s="81"/>
      <c r="D9" s="82">
        <v>0</v>
      </c>
      <c r="E9" s="78"/>
      <c r="F9" s="36"/>
      <c r="G9" s="84">
        <f>SUM(D9:F9)</f>
        <v>0</v>
      </c>
    </row>
    <row r="10" spans="1:253" ht="12.75" customHeight="1">
      <c r="A10" s="21"/>
      <c r="B10" s="83"/>
      <c r="C10" s="83"/>
      <c r="D10" s="4"/>
      <c r="E10" s="79"/>
      <c r="F10" s="82"/>
      <c r="G10" s="22"/>
    </row>
    <row r="11" spans="1:253">
      <c r="A11" s="21">
        <v>1</v>
      </c>
      <c r="B11" s="81" t="s">
        <v>481</v>
      </c>
      <c r="C11" s="81"/>
      <c r="D11" s="78">
        <f>+[3]general!$F$41</f>
        <v>181792844.87</v>
      </c>
      <c r="E11" s="78">
        <v>1711796668.3299999</v>
      </c>
      <c r="F11" s="78">
        <f>+[3]general!$H$41</f>
        <v>913815570.08000004</v>
      </c>
      <c r="G11" s="11">
        <f>SUM(D11:F11)</f>
        <v>2807405083.2799997</v>
      </c>
    </row>
    <row r="12" spans="1:253">
      <c r="A12" s="21"/>
      <c r="B12" s="81"/>
      <c r="C12" s="81"/>
      <c r="D12" s="78"/>
      <c r="E12" s="78"/>
      <c r="F12" s="78"/>
      <c r="G12" s="22">
        <v>0</v>
      </c>
    </row>
    <row r="13" spans="1:253">
      <c r="A13" s="21">
        <v>2</v>
      </c>
      <c r="B13" s="81" t="s">
        <v>96</v>
      </c>
      <c r="C13" s="81"/>
      <c r="D13" s="78">
        <f>+[3]general!$F$98</f>
        <v>13237725</v>
      </c>
      <c r="E13" s="78">
        <v>182826936.13</v>
      </c>
      <c r="F13" s="78">
        <f>+[3]general!$H$98</f>
        <v>188301248.88</v>
      </c>
      <c r="G13" s="11">
        <f t="shared" ref="G13:G25" si="0">SUM(D13:F13)</f>
        <v>384365910.00999999</v>
      </c>
    </row>
    <row r="14" spans="1:253" hidden="1">
      <c r="A14" s="21"/>
      <c r="B14" s="83"/>
      <c r="C14" s="83"/>
      <c r="D14" s="78"/>
      <c r="E14" s="80"/>
      <c r="F14" s="80"/>
      <c r="G14" s="11">
        <f t="shared" si="0"/>
        <v>0</v>
      </c>
    </row>
    <row r="15" spans="1:253" ht="12.75" hidden="1" customHeight="1">
      <c r="A15" s="21">
        <v>3</v>
      </c>
      <c r="B15" s="81" t="s">
        <v>125</v>
      </c>
      <c r="C15" s="81"/>
      <c r="D15" s="78">
        <f>+[3]general!$F$128</f>
        <v>0</v>
      </c>
      <c r="E15" s="78">
        <f>+[3]general!$G$128</f>
        <v>0</v>
      </c>
      <c r="F15" s="78">
        <f>+[3]general!$H$128</f>
        <v>0</v>
      </c>
      <c r="G15" s="11">
        <f t="shared" si="0"/>
        <v>0</v>
      </c>
    </row>
    <row r="16" spans="1:253" ht="12.75" customHeight="1">
      <c r="A16" s="21"/>
      <c r="B16" s="83"/>
      <c r="C16" s="83"/>
      <c r="D16" s="78"/>
      <c r="E16" s="78"/>
      <c r="F16" s="78"/>
      <c r="G16" s="11">
        <f t="shared" si="0"/>
        <v>0</v>
      </c>
    </row>
    <row r="17" spans="1:7">
      <c r="A17" s="21">
        <v>5</v>
      </c>
      <c r="B17" s="81" t="s">
        <v>210</v>
      </c>
      <c r="C17" s="81"/>
      <c r="D17" s="78">
        <f>+[3]general!$F$133</f>
        <v>15076018.859999999</v>
      </c>
      <c r="E17" s="78">
        <v>173744498.78999999</v>
      </c>
      <c r="F17" s="78">
        <f>+[3]general!$H$133</f>
        <v>4248246990.6700001</v>
      </c>
      <c r="G17" s="11">
        <f t="shared" si="0"/>
        <v>4437067508.3199997</v>
      </c>
    </row>
    <row r="18" spans="1:7" ht="13.5" thickBot="1">
      <c r="A18" s="21"/>
      <c r="B18" s="83" t="s">
        <v>10</v>
      </c>
      <c r="C18" s="83"/>
      <c r="D18" s="80" t="s">
        <v>10</v>
      </c>
      <c r="E18" s="80"/>
      <c r="F18" s="80" t="s">
        <v>10</v>
      </c>
      <c r="G18" s="11">
        <f t="shared" si="0"/>
        <v>0</v>
      </c>
    </row>
    <row r="19" spans="1:7" hidden="1">
      <c r="A19" s="21">
        <v>6</v>
      </c>
      <c r="B19" s="81" t="s">
        <v>152</v>
      </c>
      <c r="C19" s="81"/>
      <c r="D19" s="78">
        <v>0</v>
      </c>
      <c r="E19" s="78">
        <v>0</v>
      </c>
      <c r="F19" s="78">
        <v>0</v>
      </c>
      <c r="G19" s="11">
        <f t="shared" si="0"/>
        <v>0</v>
      </c>
    </row>
    <row r="20" spans="1:7" hidden="1">
      <c r="A20" s="21"/>
      <c r="B20" s="81"/>
      <c r="C20" s="81"/>
      <c r="D20" s="4"/>
      <c r="E20" s="80"/>
      <c r="F20" s="80"/>
      <c r="G20" s="11">
        <f t="shared" si="0"/>
        <v>0</v>
      </c>
    </row>
    <row r="21" spans="1:7" s="58" customFormat="1" hidden="1">
      <c r="A21" s="14">
        <v>7</v>
      </c>
      <c r="B21" s="81" t="s">
        <v>480</v>
      </c>
      <c r="C21" s="81"/>
      <c r="D21" s="78">
        <v>0</v>
      </c>
      <c r="E21" s="78">
        <f>+'[4]Programa II'!E22</f>
        <v>0</v>
      </c>
      <c r="F21" s="78">
        <v>0</v>
      </c>
      <c r="G21" s="11">
        <f t="shared" si="0"/>
        <v>0</v>
      </c>
    </row>
    <row r="22" spans="1:7" hidden="1">
      <c r="A22" s="21"/>
      <c r="B22" s="83"/>
      <c r="C22" s="83"/>
      <c r="D22" s="4"/>
      <c r="E22" s="79"/>
      <c r="F22" s="79"/>
      <c r="G22" s="11">
        <f t="shared" si="0"/>
        <v>0</v>
      </c>
    </row>
    <row r="23" spans="1:7" ht="12.75" hidden="1" customHeight="1">
      <c r="A23" s="21">
        <v>8</v>
      </c>
      <c r="B23" s="81" t="s">
        <v>195</v>
      </c>
      <c r="C23" s="81"/>
      <c r="D23" s="4">
        <v>0</v>
      </c>
      <c r="E23" s="78"/>
      <c r="F23" s="78">
        <f>+[5]general!$H$181</f>
        <v>0</v>
      </c>
      <c r="G23" s="11">
        <f t="shared" si="0"/>
        <v>0</v>
      </c>
    </row>
    <row r="24" spans="1:7" ht="12.75" hidden="1" customHeight="1">
      <c r="A24" s="21"/>
      <c r="B24" s="83"/>
      <c r="C24" s="83"/>
      <c r="D24" s="4"/>
      <c r="E24" s="79"/>
      <c r="F24" s="79"/>
      <c r="G24" s="11">
        <f t="shared" si="0"/>
        <v>0</v>
      </c>
    </row>
    <row r="25" spans="1:7" ht="13.5" hidden="1" thickBot="1">
      <c r="A25" s="21">
        <v>9</v>
      </c>
      <c r="B25" s="81" t="s">
        <v>199</v>
      </c>
      <c r="C25" s="81"/>
      <c r="D25" s="4"/>
      <c r="E25" s="78">
        <v>0</v>
      </c>
      <c r="F25" s="78">
        <f>+[5]general!$H$190</f>
        <v>0</v>
      </c>
      <c r="G25" s="11">
        <f t="shared" si="0"/>
        <v>0</v>
      </c>
    </row>
    <row r="26" spans="1:7" ht="13.5" thickBot="1">
      <c r="A26" s="91"/>
      <c r="B26" s="178"/>
      <c r="C26" s="178"/>
      <c r="D26" s="96">
        <f>SUM(D9:D25)</f>
        <v>210106588.73000002</v>
      </c>
      <c r="E26" s="96">
        <f>SUM(E9:E25)</f>
        <v>2068368103.25</v>
      </c>
      <c r="F26" s="96">
        <f>SUM(F9:F25)</f>
        <v>5350363809.6300001</v>
      </c>
      <c r="G26" s="97">
        <f>SUM(G9:G25)</f>
        <v>7628838501.6099997</v>
      </c>
    </row>
    <row r="27" spans="1:7">
      <c r="F27" s="80"/>
    </row>
    <row r="28" spans="1:7">
      <c r="C28" s="73"/>
      <c r="D28" s="73"/>
      <c r="E28" s="77"/>
      <c r="F28" s="78"/>
    </row>
    <row r="29" spans="1:7">
      <c r="C29" s="74"/>
      <c r="D29" s="74"/>
      <c r="E29" s="76"/>
      <c r="F29" s="47"/>
    </row>
    <row r="30" spans="1:7">
      <c r="C30" s="73"/>
      <c r="D30" s="74"/>
      <c r="E30" s="74"/>
    </row>
    <row r="31" spans="1:7">
      <c r="C31" s="73"/>
      <c r="D31" s="74"/>
      <c r="E31" s="74"/>
    </row>
    <row r="32" spans="1:7">
      <c r="C32" s="73"/>
      <c r="D32" s="75"/>
      <c r="E32" s="74"/>
    </row>
    <row r="33" spans="3:5" customFormat="1">
      <c r="C33" s="73"/>
      <c r="D33" s="73"/>
      <c r="E33" s="73"/>
    </row>
    <row r="34" spans="3:5" customFormat="1">
      <c r="C34" s="73"/>
      <c r="D34" s="73"/>
      <c r="E34" s="74"/>
    </row>
    <row r="35" spans="3:5" customFormat="1">
      <c r="C35" s="73"/>
      <c r="D35" s="73"/>
      <c r="E35" s="73"/>
    </row>
    <row r="36" spans="3:5" customFormat="1">
      <c r="E36" s="25">
        <f>+E7-'[6]Clasific. Económica de Ingresos'!D89</f>
        <v>0</v>
      </c>
    </row>
  </sheetData>
  <mergeCells count="35">
    <mergeCell ref="HO7:HW7"/>
    <mergeCell ref="HX7:IF7"/>
    <mergeCell ref="IG7:IO7"/>
    <mergeCell ref="IP7:IS7"/>
    <mergeCell ref="A4:G4"/>
    <mergeCell ref="FM7:FU7"/>
    <mergeCell ref="FV7:GD7"/>
    <mergeCell ref="GE7:GM7"/>
    <mergeCell ref="GN7:GV7"/>
    <mergeCell ref="CS7:DA7"/>
    <mergeCell ref="DB7:DJ7"/>
    <mergeCell ref="GW7:HE7"/>
    <mergeCell ref="HF7:HN7"/>
    <mergeCell ref="DK7:DS7"/>
    <mergeCell ref="DT7:EB7"/>
    <mergeCell ref="EC7:EK7"/>
    <mergeCell ref="EL7:ET7"/>
    <mergeCell ref="EU7:FC7"/>
    <mergeCell ref="FD7:FL7"/>
    <mergeCell ref="AZ7:BH7"/>
    <mergeCell ref="BI7:BQ7"/>
    <mergeCell ref="BR7:BZ7"/>
    <mergeCell ref="CA7:CI7"/>
    <mergeCell ref="CJ7:CR7"/>
    <mergeCell ref="H7:O7"/>
    <mergeCell ref="P7:X7"/>
    <mergeCell ref="Y7:AG7"/>
    <mergeCell ref="AH7:AP7"/>
    <mergeCell ref="AQ7:AY7"/>
    <mergeCell ref="A6:G6"/>
    <mergeCell ref="A2:G2"/>
    <mergeCell ref="A1:G1"/>
    <mergeCell ref="A7:G7"/>
    <mergeCell ref="B26:C26"/>
    <mergeCell ref="A3:G3"/>
  </mergeCells>
  <printOptions horizontalCentered="1" verticalCentered="1"/>
  <pageMargins left="0.75" right="0.75" top="1" bottom="1" header="0" footer="0"/>
  <pageSetup scale="46"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dimension ref="A1:L240"/>
  <sheetViews>
    <sheetView view="pageBreakPreview" zoomScale="96" zoomScaleNormal="100" zoomScaleSheetLayoutView="96" workbookViewId="0">
      <selection activeCell="A2" sqref="A2:J2"/>
    </sheetView>
  </sheetViews>
  <sheetFormatPr baseColWidth="10" defaultRowHeight="12.75"/>
  <cols>
    <col min="1" max="2" width="3.85546875" style="108" customWidth="1"/>
    <col min="3" max="3" width="4.85546875" style="108" bestFit="1" customWidth="1"/>
    <col min="4" max="4" width="3.7109375" style="101" customWidth="1"/>
    <col min="5" max="5" width="36.7109375" style="101" customWidth="1"/>
    <col min="6" max="6" width="23" style="101" bestFit="1" customWidth="1"/>
    <col min="7" max="7" width="23.42578125" style="101" bestFit="1" customWidth="1"/>
    <col min="8" max="8" width="23.28515625" style="108" bestFit="1" customWidth="1"/>
    <col min="9" max="9" width="23.28515625" style="108" customWidth="1"/>
    <col min="10" max="10" width="23.5703125" style="108" bestFit="1" customWidth="1"/>
    <col min="11" max="11" width="18.7109375" style="101" bestFit="1" customWidth="1"/>
    <col min="12" max="12" width="18.85546875" style="101" bestFit="1" customWidth="1"/>
    <col min="13" max="16384" width="11.42578125" style="101"/>
  </cols>
  <sheetData>
    <row r="1" spans="1:12">
      <c r="A1" s="184" t="s">
        <v>0</v>
      </c>
      <c r="B1" s="185"/>
      <c r="C1" s="185"/>
      <c r="D1" s="185"/>
      <c r="E1" s="185"/>
      <c r="F1" s="185"/>
      <c r="G1" s="185"/>
      <c r="H1" s="185"/>
      <c r="I1" s="185"/>
      <c r="J1" s="186"/>
      <c r="K1" s="160"/>
      <c r="L1" s="160"/>
    </row>
    <row r="2" spans="1:12">
      <c r="A2" s="187" t="s">
        <v>720</v>
      </c>
      <c r="B2" s="188"/>
      <c r="C2" s="188"/>
      <c r="D2" s="188"/>
      <c r="E2" s="188"/>
      <c r="F2" s="188"/>
      <c r="G2" s="188"/>
      <c r="H2" s="188"/>
      <c r="I2" s="188"/>
      <c r="J2" s="189"/>
      <c r="K2" s="160"/>
      <c r="L2" s="160"/>
    </row>
    <row r="3" spans="1:12">
      <c r="A3" s="187" t="s">
        <v>629</v>
      </c>
      <c r="B3" s="188"/>
      <c r="C3" s="188"/>
      <c r="D3" s="188"/>
      <c r="E3" s="188"/>
      <c r="F3" s="188"/>
      <c r="G3" s="188"/>
      <c r="H3" s="188"/>
      <c r="I3" s="188"/>
      <c r="J3" s="189"/>
      <c r="K3" s="160"/>
      <c r="L3" s="160"/>
    </row>
    <row r="4" spans="1:12">
      <c r="A4" s="159"/>
      <c r="B4" s="160"/>
      <c r="C4" s="160"/>
      <c r="D4" s="160"/>
      <c r="E4" s="160"/>
      <c r="F4" s="160"/>
      <c r="G4" s="160"/>
      <c r="H4" s="160"/>
      <c r="I4" s="160"/>
      <c r="J4" s="161"/>
      <c r="K4" s="160"/>
      <c r="L4" s="160"/>
    </row>
    <row r="5" spans="1:12" ht="14.25" customHeight="1">
      <c r="A5" s="190" t="s">
        <v>1</v>
      </c>
      <c r="B5" s="191"/>
      <c r="C5" s="191"/>
      <c r="D5" s="191"/>
      <c r="E5" s="191"/>
      <c r="F5" s="191"/>
      <c r="G5" s="191"/>
      <c r="H5" s="191"/>
      <c r="I5" s="191"/>
      <c r="J5" s="192"/>
      <c r="K5" s="160"/>
      <c r="L5" s="160"/>
    </row>
    <row r="6" spans="1:12" ht="14.25" customHeight="1">
      <c r="A6" s="193" t="s">
        <v>2</v>
      </c>
      <c r="B6" s="194"/>
      <c r="C6" s="194"/>
      <c r="D6" s="194"/>
      <c r="E6" s="162" t="s">
        <v>3</v>
      </c>
      <c r="F6" s="194" t="s">
        <v>4</v>
      </c>
      <c r="G6" s="194"/>
      <c r="H6" s="194"/>
      <c r="I6" s="194"/>
      <c r="J6" s="195"/>
    </row>
    <row r="7" spans="1:12" ht="14.25" customHeight="1" thickBot="1">
      <c r="A7" s="124"/>
      <c r="B7" s="106"/>
      <c r="C7" s="106"/>
      <c r="D7" s="106"/>
      <c r="E7" s="110"/>
      <c r="F7" s="106" t="s">
        <v>5</v>
      </c>
      <c r="G7" s="106" t="s">
        <v>6</v>
      </c>
      <c r="H7" s="106" t="s">
        <v>7</v>
      </c>
      <c r="I7" s="106" t="s">
        <v>8</v>
      </c>
      <c r="J7" s="125" t="s">
        <v>9</v>
      </c>
    </row>
    <row r="8" spans="1:12" ht="14.25" customHeight="1" thickTop="1">
      <c r="A8" s="159"/>
      <c r="B8" s="160"/>
      <c r="C8" s="160"/>
      <c r="D8" s="126"/>
      <c r="E8" s="109"/>
      <c r="F8" s="109"/>
      <c r="G8" s="109"/>
      <c r="H8" s="118"/>
      <c r="I8" s="118"/>
      <c r="J8" s="129"/>
    </row>
    <row r="9" spans="1:12" ht="14.25" hidden="1" customHeight="1">
      <c r="A9" s="157">
        <v>1</v>
      </c>
      <c r="B9" s="158">
        <v>0</v>
      </c>
      <c r="C9" s="158" t="s">
        <v>10</v>
      </c>
      <c r="D9" s="139" t="s">
        <v>10</v>
      </c>
      <c r="E9" s="148" t="s">
        <v>11</v>
      </c>
      <c r="F9" s="149">
        <f>+F11+F16+F21+F27+F30+F37</f>
        <v>0</v>
      </c>
      <c r="G9" s="149">
        <f>+G11+G16+G21+G27+G30+G37</f>
        <v>0</v>
      </c>
      <c r="H9" s="149">
        <f>+H11+H16+H21+H27+H30+H37</f>
        <v>0</v>
      </c>
      <c r="I9" s="149">
        <f>+I11+I16+I21+I27+I30+I37</f>
        <v>0</v>
      </c>
      <c r="J9" s="145">
        <f>SUM(F9:I9)</f>
        <v>0</v>
      </c>
    </row>
    <row r="10" spans="1:12" ht="14.25" hidden="1" customHeight="1">
      <c r="A10" s="159"/>
      <c r="B10" s="160"/>
      <c r="C10" s="160"/>
      <c r="D10" s="126"/>
      <c r="E10" s="109"/>
      <c r="F10" s="109"/>
      <c r="G10" s="109"/>
      <c r="H10" s="109"/>
      <c r="I10" s="109"/>
      <c r="J10" s="129"/>
      <c r="K10" s="102">
        <f>+J9-J20</f>
        <v>0</v>
      </c>
    </row>
    <row r="11" spans="1:12" s="108" customFormat="1" ht="14.25" hidden="1" customHeight="1">
      <c r="A11" s="159" t="s">
        <v>10</v>
      </c>
      <c r="B11" s="160"/>
      <c r="C11" s="160">
        <v>1</v>
      </c>
      <c r="D11" s="160"/>
      <c r="E11" s="118" t="s">
        <v>12</v>
      </c>
      <c r="F11" s="128">
        <f>SUM(F12:F15)</f>
        <v>0</v>
      </c>
      <c r="G11" s="128">
        <f>SUM(G12:G15)</f>
        <v>0</v>
      </c>
      <c r="H11" s="128">
        <f>SUM(H12:H15)</f>
        <v>0</v>
      </c>
      <c r="I11" s="128">
        <f>SUM(I12:I15)</f>
        <v>0</v>
      </c>
      <c r="J11" s="127">
        <f>SUM(F11:I11)</f>
        <v>0</v>
      </c>
      <c r="K11" s="105"/>
    </row>
    <row r="12" spans="1:12" ht="14.25" hidden="1" customHeight="1">
      <c r="A12" s="159"/>
      <c r="B12" s="160"/>
      <c r="C12" s="160" t="s">
        <v>10</v>
      </c>
      <c r="D12" s="126">
        <v>1</v>
      </c>
      <c r="E12" s="109" t="s">
        <v>13</v>
      </c>
      <c r="F12" s="111">
        <f>+[9]PRG1!F12+[9]Auditoría!F12</f>
        <v>0</v>
      </c>
      <c r="G12" s="111">
        <f>+[9]PRG2!F14</f>
        <v>0</v>
      </c>
      <c r="H12" s="111">
        <f>+[9]PROG3!F14</f>
        <v>0</v>
      </c>
      <c r="I12" s="111">
        <f>+[9]PROG4!F14</f>
        <v>0</v>
      </c>
      <c r="J12" s="127">
        <f>SUM(F12:I12)</f>
        <v>0</v>
      </c>
      <c r="K12" s="104"/>
      <c r="L12" s="102">
        <f>+J9+F45+F54+F55+F57+F69</f>
        <v>27771525.750000004</v>
      </c>
    </row>
    <row r="13" spans="1:12" ht="14.25" hidden="1" customHeight="1">
      <c r="A13" s="159"/>
      <c r="B13" s="160"/>
      <c r="C13" s="160"/>
      <c r="D13" s="126">
        <v>2</v>
      </c>
      <c r="E13" s="109" t="s">
        <v>14</v>
      </c>
      <c r="F13" s="111">
        <f>+[9]PRG1!F13+[9]Auditoría!F13</f>
        <v>0</v>
      </c>
      <c r="G13" s="111">
        <f>+[9]PRG2!F15</f>
        <v>0</v>
      </c>
      <c r="H13" s="111">
        <f>+[9]PROG3!F15</f>
        <v>0</v>
      </c>
      <c r="I13" s="111">
        <f>+[9]PROG4!F15</f>
        <v>0</v>
      </c>
      <c r="J13" s="127">
        <f>SUM(F13:I13)</f>
        <v>0</v>
      </c>
      <c r="K13" s="104"/>
      <c r="L13" s="102"/>
    </row>
    <row r="14" spans="1:12" ht="14.25" hidden="1" customHeight="1">
      <c r="A14" s="159"/>
      <c r="B14" s="160"/>
      <c r="C14" s="160"/>
      <c r="D14" s="126">
        <v>3</v>
      </c>
      <c r="E14" s="109" t="s">
        <v>15</v>
      </c>
      <c r="F14" s="111">
        <f>+[9]PRG1!F14+[9]Auditoría!F14</f>
        <v>0</v>
      </c>
      <c r="G14" s="111">
        <f>+[9]PRG2!F16</f>
        <v>0</v>
      </c>
      <c r="H14" s="111">
        <f>+[9]PROG3!F16</f>
        <v>0</v>
      </c>
      <c r="I14" s="111">
        <f>+[9]PROG4!F16</f>
        <v>0</v>
      </c>
      <c r="J14" s="127">
        <f>SUM(F14:I14)</f>
        <v>0</v>
      </c>
      <c r="K14" s="104">
        <f>SUM(F12:F20)</f>
        <v>0</v>
      </c>
    </row>
    <row r="15" spans="1:12" ht="14.25" hidden="1" customHeight="1">
      <c r="A15" s="159"/>
      <c r="B15" s="160"/>
      <c r="C15" s="160"/>
      <c r="D15" s="126">
        <v>5</v>
      </c>
      <c r="E15" s="109" t="s">
        <v>16</v>
      </c>
      <c r="F15" s="111">
        <f>+[9]PRG1!F15+[9]Auditoría!F15</f>
        <v>0</v>
      </c>
      <c r="G15" s="111">
        <f>+[9]PRG2!F17</f>
        <v>0</v>
      </c>
      <c r="H15" s="111">
        <f>+[9]PROG3!F17</f>
        <v>0</v>
      </c>
      <c r="I15" s="111">
        <f>+[9]PROG4!F17</f>
        <v>0</v>
      </c>
      <c r="J15" s="127">
        <f>SUM(F15:I15)</f>
        <v>0</v>
      </c>
      <c r="K15" s="104"/>
    </row>
    <row r="16" spans="1:12" s="108" customFormat="1" ht="14.25" hidden="1" customHeight="1">
      <c r="A16" s="159"/>
      <c r="B16" s="160"/>
      <c r="C16" s="160">
        <v>2</v>
      </c>
      <c r="D16" s="160"/>
      <c r="E16" s="118" t="s">
        <v>17</v>
      </c>
      <c r="F16" s="128">
        <f>SUM(F17:F20)</f>
        <v>0</v>
      </c>
      <c r="G16" s="128">
        <f>SUM(G17:G20)</f>
        <v>0</v>
      </c>
      <c r="H16" s="128">
        <f>SUM(H17:H20)</f>
        <v>0</v>
      </c>
      <c r="I16" s="128">
        <f>SUM(I17:I20)</f>
        <v>0</v>
      </c>
      <c r="J16" s="127">
        <f>SUM(F16:I16)</f>
        <v>0</v>
      </c>
      <c r="K16" s="112"/>
    </row>
    <row r="17" spans="1:12" ht="14.25" hidden="1" customHeight="1">
      <c r="A17" s="159"/>
      <c r="B17" s="160"/>
      <c r="C17" s="160"/>
      <c r="D17" s="126">
        <v>1</v>
      </c>
      <c r="E17" s="109" t="s">
        <v>18</v>
      </c>
      <c r="F17" s="111">
        <f>+[9]PRG1!F17+[9]Auditoría!F17</f>
        <v>0</v>
      </c>
      <c r="G17" s="111">
        <f>+[9]PRG2!F19</f>
        <v>0</v>
      </c>
      <c r="H17" s="111">
        <f>+[9]PROG3!F19</f>
        <v>0</v>
      </c>
      <c r="I17" s="111">
        <f>+[9]PROG4!F19</f>
        <v>0</v>
      </c>
      <c r="J17" s="127">
        <f>SUM(F17:I17)</f>
        <v>0</v>
      </c>
      <c r="K17" s="104"/>
      <c r="L17" s="102">
        <f>+J11+J17+J18+J22+J23+J25+J26</f>
        <v>0</v>
      </c>
    </row>
    <row r="18" spans="1:12" ht="14.25" hidden="1" customHeight="1">
      <c r="A18" s="159"/>
      <c r="B18" s="160"/>
      <c r="C18" s="160"/>
      <c r="D18" s="126">
        <v>2</v>
      </c>
      <c r="E18" s="109" t="s">
        <v>19</v>
      </c>
      <c r="F18" s="111">
        <f>+[9]PRG1!F18+[9]Auditoría!F18</f>
        <v>0</v>
      </c>
      <c r="G18" s="111">
        <f>+[9]PRG2!F20</f>
        <v>0</v>
      </c>
      <c r="H18" s="111">
        <f>+[9]PROG3!F20</f>
        <v>0</v>
      </c>
      <c r="I18" s="111">
        <f>+[9]PROG4!F20</f>
        <v>0</v>
      </c>
      <c r="J18" s="127">
        <f>SUM(F18:I18)</f>
        <v>0</v>
      </c>
      <c r="L18" s="104">
        <f>+L17-'[7]OTROS CALC.'!$B$10</f>
        <v>-6422103003.3600006</v>
      </c>
    </row>
    <row r="19" spans="1:12" ht="14.25" hidden="1" customHeight="1">
      <c r="A19" s="159"/>
      <c r="B19" s="160"/>
      <c r="C19" s="160"/>
      <c r="D19" s="126">
        <v>3</v>
      </c>
      <c r="E19" s="109" t="s">
        <v>20</v>
      </c>
      <c r="F19" s="111">
        <f>+[9]PRG1!F19+[9]Auditoría!F19</f>
        <v>0</v>
      </c>
      <c r="G19" s="111">
        <f>+[9]PRG2!F21</f>
        <v>0</v>
      </c>
      <c r="H19" s="111">
        <f>+[9]PROG3!F21</f>
        <v>0</v>
      </c>
      <c r="I19" s="111">
        <f>+[9]PROG4!F21</f>
        <v>0</v>
      </c>
      <c r="J19" s="127">
        <f>SUM(F19:I19)</f>
        <v>0</v>
      </c>
      <c r="K19" s="102">
        <f>+J18+J15</f>
        <v>0</v>
      </c>
    </row>
    <row r="20" spans="1:12" ht="14.25" hidden="1" customHeight="1">
      <c r="A20" s="159"/>
      <c r="B20" s="160"/>
      <c r="C20" s="160"/>
      <c r="D20" s="126">
        <v>5</v>
      </c>
      <c r="E20" s="109" t="s">
        <v>21</v>
      </c>
      <c r="F20" s="111">
        <f>+[9]PRG1!F20+[9]Auditoría!F20</f>
        <v>0</v>
      </c>
      <c r="G20" s="111">
        <f>+[9]PRG2!F22</f>
        <v>0</v>
      </c>
      <c r="H20" s="111">
        <f>+[9]PROG3!F22</f>
        <v>0</v>
      </c>
      <c r="I20" s="111">
        <f>+[9]PROG4!F22</f>
        <v>0</v>
      </c>
      <c r="J20" s="127">
        <f>SUM(F20:I20)</f>
        <v>0</v>
      </c>
      <c r="K20" s="104"/>
    </row>
    <row r="21" spans="1:12" s="108" customFormat="1" ht="14.25" hidden="1" customHeight="1">
      <c r="A21" s="159"/>
      <c r="B21" s="160"/>
      <c r="C21" s="160">
        <v>3</v>
      </c>
      <c r="D21" s="160"/>
      <c r="E21" s="118" t="s">
        <v>22</v>
      </c>
      <c r="F21" s="128">
        <f>SUM(F22:F26)</f>
        <v>0</v>
      </c>
      <c r="G21" s="128">
        <f>SUM(G22:G26)</f>
        <v>0</v>
      </c>
      <c r="H21" s="128">
        <f>SUM(H22:H26)</f>
        <v>0</v>
      </c>
      <c r="I21" s="128">
        <f>SUM(I22:I26)</f>
        <v>0</v>
      </c>
      <c r="J21" s="127">
        <f>SUM(F21:I21)</f>
        <v>0</v>
      </c>
      <c r="K21" s="112"/>
    </row>
    <row r="22" spans="1:12" ht="14.25" hidden="1" customHeight="1">
      <c r="A22" s="159"/>
      <c r="B22" s="160"/>
      <c r="C22" s="160"/>
      <c r="D22" s="126">
        <v>1</v>
      </c>
      <c r="E22" s="109" t="s">
        <v>23</v>
      </c>
      <c r="F22" s="111">
        <f>+[9]PRG1!F22+[9]Auditoría!F22</f>
        <v>0</v>
      </c>
      <c r="G22" s="111">
        <f>+[9]PRG2!F24</f>
        <v>0</v>
      </c>
      <c r="H22" s="111">
        <f>+[9]PROG3!F24</f>
        <v>0</v>
      </c>
      <c r="I22" s="111">
        <f>+[9]PROG4!F24</f>
        <v>0</v>
      </c>
      <c r="J22" s="127">
        <f>SUM(F22:I22)</f>
        <v>0</v>
      </c>
      <c r="K22" s="103">
        <f>+J9+F45</f>
        <v>0</v>
      </c>
      <c r="L22" s="101">
        <f>2625183600+950936210+414441210+193889574</f>
        <v>4184450594</v>
      </c>
    </row>
    <row r="23" spans="1:12" ht="14.25" hidden="1" customHeight="1">
      <c r="A23" s="159"/>
      <c r="B23" s="160"/>
      <c r="C23" s="160"/>
      <c r="D23" s="126">
        <v>2</v>
      </c>
      <c r="E23" s="109" t="s">
        <v>24</v>
      </c>
      <c r="F23" s="111">
        <f>+[9]PRG1!F23+[9]Auditoría!F23</f>
        <v>0</v>
      </c>
      <c r="G23" s="111">
        <f>+[9]PRG2!F25</f>
        <v>0</v>
      </c>
      <c r="H23" s="111">
        <f>+[9]PROG3!F25</f>
        <v>0</v>
      </c>
      <c r="I23" s="111">
        <f>+[9]PROG4!F25</f>
        <v>0</v>
      </c>
      <c r="J23" s="127">
        <f>SUM(F23:I23)</f>
        <v>0</v>
      </c>
      <c r="K23" s="103"/>
    </row>
    <row r="24" spans="1:12" ht="14.25" hidden="1" customHeight="1">
      <c r="A24" s="159"/>
      <c r="B24" s="160"/>
      <c r="C24" s="160"/>
      <c r="D24" s="126">
        <v>3</v>
      </c>
      <c r="E24" s="109" t="s">
        <v>25</v>
      </c>
      <c r="F24" s="111">
        <f>+[9]PRG1!F24+[9]Auditoría!F24</f>
        <v>0</v>
      </c>
      <c r="G24" s="111">
        <f>+[9]PRG2!F26</f>
        <v>0</v>
      </c>
      <c r="H24" s="111">
        <f>+[9]PROG3!F26</f>
        <v>0</v>
      </c>
      <c r="I24" s="111">
        <f>+[9]PROG4!F26</f>
        <v>0</v>
      </c>
      <c r="J24" s="127">
        <f>SUM(F24:I24)</f>
        <v>0</v>
      </c>
    </row>
    <row r="25" spans="1:12" ht="14.25" hidden="1" customHeight="1">
      <c r="A25" s="159"/>
      <c r="B25" s="160"/>
      <c r="C25" s="160"/>
      <c r="D25" s="126">
        <v>4</v>
      </c>
      <c r="E25" s="109" t="s">
        <v>26</v>
      </c>
      <c r="F25" s="111">
        <f>+[9]PRG1!F25+[9]Auditoría!F25</f>
        <v>0</v>
      </c>
      <c r="G25" s="111">
        <f>+[9]PRG2!F27</f>
        <v>0</v>
      </c>
      <c r="H25" s="111">
        <f>+[9]PROG3!F27</f>
        <v>0</v>
      </c>
      <c r="I25" s="111">
        <f>+[9]PROG4!F27</f>
        <v>0</v>
      </c>
      <c r="J25" s="127">
        <f>SUM(F25:I25)</f>
        <v>0</v>
      </c>
      <c r="K25" s="144">
        <f>+J31+J28</f>
        <v>0</v>
      </c>
    </row>
    <row r="26" spans="1:12" ht="14.25" hidden="1" customHeight="1">
      <c r="A26" s="159"/>
      <c r="B26" s="160"/>
      <c r="C26" s="160"/>
      <c r="D26" s="126">
        <v>99</v>
      </c>
      <c r="E26" s="109" t="s">
        <v>27</v>
      </c>
      <c r="F26" s="111">
        <f>+[9]PRG1!F26+[9]Auditoría!F26</f>
        <v>0</v>
      </c>
      <c r="G26" s="111">
        <f>+[9]PRG2!F28</f>
        <v>0</v>
      </c>
      <c r="H26" s="111">
        <f>+[9]PROG3!F28</f>
        <v>0</v>
      </c>
      <c r="I26" s="111">
        <f>+[9]PROG4!F28</f>
        <v>0</v>
      </c>
      <c r="J26" s="127">
        <f>SUM(F26:I26)</f>
        <v>0</v>
      </c>
      <c r="K26" s="102">
        <f>+F26+F45</f>
        <v>0</v>
      </c>
    </row>
    <row r="27" spans="1:12" s="108" customFormat="1" ht="14.25" hidden="1" customHeight="1">
      <c r="A27" s="159"/>
      <c r="B27" s="160"/>
      <c r="C27" s="160">
        <v>4</v>
      </c>
      <c r="D27" s="160"/>
      <c r="E27" s="130" t="s">
        <v>28</v>
      </c>
      <c r="F27" s="128">
        <f>SUM(F28:F29)</f>
        <v>0</v>
      </c>
      <c r="G27" s="128">
        <f>SUM(G28:G29)</f>
        <v>0</v>
      </c>
      <c r="H27" s="128">
        <f>SUM(H28:H29)</f>
        <v>0</v>
      </c>
      <c r="I27" s="128">
        <f>SUM(I28:I29)</f>
        <v>0</v>
      </c>
      <c r="J27" s="127">
        <f>SUM(F27:I27)</f>
        <v>0</v>
      </c>
      <c r="K27" s="105"/>
    </row>
    <row r="28" spans="1:12" ht="14.25" hidden="1" customHeight="1">
      <c r="A28" s="159"/>
      <c r="B28" s="160"/>
      <c r="C28" s="160"/>
      <c r="D28" s="126">
        <v>1</v>
      </c>
      <c r="E28" s="109" t="s">
        <v>29</v>
      </c>
      <c r="F28" s="111">
        <f>+[9]PRG1!F28+[9]Auditoría!F28</f>
        <v>0</v>
      </c>
      <c r="G28" s="111">
        <f>+[9]PRG2!F30</f>
        <v>0</v>
      </c>
      <c r="H28" s="111">
        <f>+[9]PROG3!F30</f>
        <v>0</v>
      </c>
      <c r="I28" s="111">
        <f>+[9]PROG4!F30</f>
        <v>0</v>
      </c>
      <c r="J28" s="127">
        <f>SUM(F28:I28)</f>
        <v>0</v>
      </c>
      <c r="K28" s="102"/>
    </row>
    <row r="29" spans="1:12" ht="14.25" hidden="1" customHeight="1">
      <c r="A29" s="159"/>
      <c r="B29" s="160"/>
      <c r="C29" s="160"/>
      <c r="D29" s="126">
        <v>5</v>
      </c>
      <c r="E29" s="109" t="s">
        <v>30</v>
      </c>
      <c r="F29" s="111">
        <f>+[9]PRG1!F29+[9]Auditoría!F29</f>
        <v>0</v>
      </c>
      <c r="G29" s="111">
        <f>+[9]PRG2!F31</f>
        <v>0</v>
      </c>
      <c r="H29" s="111">
        <f>+[9]PROG3!F31</f>
        <v>0</v>
      </c>
      <c r="I29" s="111">
        <f>+[9]PROG4!F31</f>
        <v>0</v>
      </c>
      <c r="J29" s="127">
        <f>SUM(F29:I29)</f>
        <v>0</v>
      </c>
      <c r="K29" s="102"/>
    </row>
    <row r="30" spans="1:12" s="108" customFormat="1" ht="14.25" hidden="1" customHeight="1">
      <c r="A30" s="159"/>
      <c r="B30" s="160"/>
      <c r="C30" s="160">
        <v>5</v>
      </c>
      <c r="D30" s="160"/>
      <c r="E30" s="130" t="s">
        <v>31</v>
      </c>
      <c r="F30" s="128">
        <f>SUM(F31:F35)</f>
        <v>0</v>
      </c>
      <c r="G30" s="128">
        <f>SUM(G31:G35)</f>
        <v>0</v>
      </c>
      <c r="H30" s="128">
        <f>SUM(H31:H35)</f>
        <v>0</v>
      </c>
      <c r="I30" s="128">
        <f>SUM(I31:I35)</f>
        <v>0</v>
      </c>
      <c r="J30" s="127">
        <f>SUM(F30:I30)</f>
        <v>0</v>
      </c>
      <c r="K30" s="105"/>
    </row>
    <row r="31" spans="1:12" ht="14.25" hidden="1" customHeight="1">
      <c r="A31" s="159"/>
      <c r="B31" s="160"/>
      <c r="C31" s="160"/>
      <c r="D31" s="126">
        <v>1</v>
      </c>
      <c r="E31" s="109" t="s">
        <v>32</v>
      </c>
      <c r="F31" s="111">
        <f>+[9]PRG1!F31+[9]Auditoría!F31</f>
        <v>0</v>
      </c>
      <c r="G31" s="111">
        <f>+[9]PRG2!F33</f>
        <v>0</v>
      </c>
      <c r="H31" s="111">
        <f>+[9]PROG3!F33</f>
        <v>0</v>
      </c>
      <c r="I31" s="111">
        <f>+[9]PROG4!F33</f>
        <v>0</v>
      </c>
      <c r="J31" s="127">
        <f>SUM(F31:I31)</f>
        <v>0</v>
      </c>
      <c r="K31" s="102"/>
    </row>
    <row r="32" spans="1:12" ht="14.25" hidden="1" customHeight="1">
      <c r="A32" s="159"/>
      <c r="B32" s="160"/>
      <c r="C32" s="160"/>
      <c r="D32" s="126">
        <v>2</v>
      </c>
      <c r="E32" s="109" t="s">
        <v>33</v>
      </c>
      <c r="F32" s="111">
        <f>+[9]PRG1!F32+[9]Auditoría!F32</f>
        <v>0</v>
      </c>
      <c r="G32" s="111">
        <f>+[9]PRG2!F34</f>
        <v>0</v>
      </c>
      <c r="H32" s="111">
        <f>+[9]PROG3!F34</f>
        <v>0</v>
      </c>
      <c r="I32" s="111">
        <f>+[9]PROG4!F34</f>
        <v>0</v>
      </c>
      <c r="J32" s="127">
        <f>SUM(F32:I32)</f>
        <v>0</v>
      </c>
      <c r="K32" s="102"/>
    </row>
    <row r="33" spans="1:12" ht="14.25" hidden="1" customHeight="1">
      <c r="A33" s="159"/>
      <c r="B33" s="160"/>
      <c r="C33" s="160"/>
      <c r="D33" s="126">
        <v>3</v>
      </c>
      <c r="E33" s="109" t="s">
        <v>34</v>
      </c>
      <c r="F33" s="111">
        <f>+[9]PRG1!F33+[9]Auditoría!F33</f>
        <v>0</v>
      </c>
      <c r="G33" s="111">
        <f>+[9]PRG2!F35</f>
        <v>0</v>
      </c>
      <c r="H33" s="111">
        <f>+[9]PROG3!F35</f>
        <v>0</v>
      </c>
      <c r="I33" s="111">
        <f>+[9]PROG4!F35</f>
        <v>0</v>
      </c>
      <c r="J33" s="127">
        <f>SUM(F33:I33)</f>
        <v>0</v>
      </c>
      <c r="K33" s="102"/>
    </row>
    <row r="34" spans="1:12" ht="14.25" hidden="1" customHeight="1">
      <c r="A34" s="159"/>
      <c r="B34" s="160"/>
      <c r="C34" s="160"/>
      <c r="D34" s="126">
        <v>4</v>
      </c>
      <c r="E34" s="131" t="s">
        <v>35</v>
      </c>
      <c r="F34" s="111">
        <f>+[9]PRG1!F34+[9]Auditoría!F34</f>
        <v>0</v>
      </c>
      <c r="G34" s="111">
        <f>+[9]PRG2!F36</f>
        <v>0</v>
      </c>
      <c r="H34" s="111">
        <f>+[9]PROG3!F36</f>
        <v>0</v>
      </c>
      <c r="I34" s="111">
        <f>+[9]PROG4!F36</f>
        <v>0</v>
      </c>
      <c r="J34" s="127">
        <f>SUM(F34:I34)</f>
        <v>0</v>
      </c>
      <c r="K34" s="102"/>
    </row>
    <row r="35" spans="1:12" ht="14.25" hidden="1" customHeight="1">
      <c r="A35" s="159"/>
      <c r="B35" s="160"/>
      <c r="C35" s="160"/>
      <c r="D35" s="126">
        <v>5</v>
      </c>
      <c r="E35" s="131" t="s">
        <v>36</v>
      </c>
      <c r="F35" s="111">
        <f>+[9]PRG1!F35+[9]Auditoría!F35</f>
        <v>0</v>
      </c>
      <c r="G35" s="111">
        <f>+[9]PRG2!F37</f>
        <v>0</v>
      </c>
      <c r="H35" s="111">
        <f>+[9]PROG3!F37</f>
        <v>0</v>
      </c>
      <c r="I35" s="111">
        <f>+[9]PROG4!F37</f>
        <v>0</v>
      </c>
      <c r="J35" s="127">
        <f>SUM(F35:I35)</f>
        <v>0</v>
      </c>
      <c r="K35" s="102"/>
    </row>
    <row r="36" spans="1:12" ht="14.25" hidden="1" customHeight="1">
      <c r="A36" s="159"/>
      <c r="B36" s="160"/>
      <c r="C36" s="160"/>
      <c r="D36" s="126"/>
      <c r="E36" s="109"/>
      <c r="F36" s="111"/>
      <c r="G36" s="111" t="s">
        <v>10</v>
      </c>
      <c r="H36" s="111" t="s">
        <v>10</v>
      </c>
      <c r="I36" s="111" t="s">
        <v>10</v>
      </c>
      <c r="J36" s="127">
        <f>SUM(F36:I36)</f>
        <v>0</v>
      </c>
      <c r="K36" s="102"/>
    </row>
    <row r="37" spans="1:12" s="108" customFormat="1" ht="14.25" hidden="1" customHeight="1">
      <c r="A37" s="159"/>
      <c r="B37" s="160"/>
      <c r="C37" s="160">
        <v>99</v>
      </c>
      <c r="D37" s="160"/>
      <c r="E37" s="118" t="s">
        <v>37</v>
      </c>
      <c r="F37" s="128">
        <f>SUM(F38:F39)</f>
        <v>0</v>
      </c>
      <c r="G37" s="128">
        <f>SUM(G38:G39)</f>
        <v>0</v>
      </c>
      <c r="H37" s="128">
        <f>SUM(H38:H39)</f>
        <v>0</v>
      </c>
      <c r="I37" s="128">
        <f>SUM(I38:I39)</f>
        <v>0</v>
      </c>
      <c r="J37" s="127">
        <f>SUM(F37:I37)</f>
        <v>0</v>
      </c>
      <c r="K37" s="105"/>
    </row>
    <row r="38" spans="1:12" ht="14.25" hidden="1" customHeight="1">
      <c r="A38" s="159"/>
      <c r="B38" s="160"/>
      <c r="C38" s="160"/>
      <c r="D38" s="126">
        <v>1</v>
      </c>
      <c r="E38" s="109" t="s">
        <v>38</v>
      </c>
      <c r="F38" s="111">
        <f>+[9]PRG1!F38+[9]Auditoría!F38</f>
        <v>0</v>
      </c>
      <c r="G38" s="111">
        <f>+[9]PRG2!F40</f>
        <v>0</v>
      </c>
      <c r="H38" s="111">
        <f>+[9]PROG3!F40</f>
        <v>0</v>
      </c>
      <c r="I38" s="111">
        <f>+[9]PROG4!F40</f>
        <v>0</v>
      </c>
      <c r="J38" s="127">
        <f>SUM(F38:I38)</f>
        <v>0</v>
      </c>
      <c r="K38" s="102"/>
    </row>
    <row r="39" spans="1:12" ht="14.25" hidden="1" customHeight="1">
      <c r="A39" s="159"/>
      <c r="B39" s="160"/>
      <c r="C39" s="160"/>
      <c r="D39" s="126">
        <v>99</v>
      </c>
      <c r="E39" s="109" t="s">
        <v>39</v>
      </c>
      <c r="F39" s="111">
        <f>+[9]PRG1!F39+[9]Auditoría!F39</f>
        <v>0</v>
      </c>
      <c r="G39" s="111">
        <f>+[9]PRG2!F41</f>
        <v>0</v>
      </c>
      <c r="H39" s="111" t="str">
        <f>+[9]PROG3!F41</f>
        <v xml:space="preserve"> </v>
      </c>
      <c r="I39" s="111" t="str">
        <f>+[9]PROG4!F41</f>
        <v xml:space="preserve"> </v>
      </c>
      <c r="J39" s="127">
        <f>SUM(F39:I39)</f>
        <v>0</v>
      </c>
      <c r="K39" s="102"/>
    </row>
    <row r="40" spans="1:12" ht="14.25" hidden="1" customHeight="1">
      <c r="A40" s="159"/>
      <c r="B40" s="160"/>
      <c r="C40" s="160"/>
      <c r="D40" s="126"/>
      <c r="E40" s="109"/>
      <c r="F40" s="111"/>
      <c r="G40" s="111">
        <f>+[9]PRG2!F42</f>
        <v>0</v>
      </c>
      <c r="H40" s="111">
        <f>+[9]PROG3!F42</f>
        <v>0</v>
      </c>
      <c r="I40" s="111">
        <f>+[9]PROG4!F42</f>
        <v>0</v>
      </c>
      <c r="J40" s="127">
        <f>SUM(F40:I40)</f>
        <v>0</v>
      </c>
    </row>
    <row r="41" spans="1:12" ht="14.25" customHeight="1">
      <c r="A41" s="159" t="s">
        <v>10</v>
      </c>
      <c r="B41" s="160">
        <v>1</v>
      </c>
      <c r="C41" s="160"/>
      <c r="D41" s="126"/>
      <c r="E41" s="113" t="s">
        <v>40</v>
      </c>
      <c r="F41" s="128">
        <f>+F42+F48+F54+F62+F70+F75+F77+F81+F91+F93</f>
        <v>181792844.87</v>
      </c>
      <c r="G41" s="128">
        <f>+G42+G48+G54+G62+G70+G75+G77+G81+G91+G93</f>
        <v>1711796668.3299997</v>
      </c>
      <c r="H41" s="128">
        <f>+H42+H48+H54+H62+H70+H75+H77+H81+H91+H93</f>
        <v>913815570.08000004</v>
      </c>
      <c r="I41" s="128">
        <f>+I42+I48+I54+I62+I70+I75+I77+I81+I91+I93</f>
        <v>0</v>
      </c>
      <c r="J41" s="127">
        <f>SUM(F41:I41)</f>
        <v>2807405083.2799997</v>
      </c>
    </row>
    <row r="42" spans="1:12" ht="14.25" customHeight="1">
      <c r="A42" s="159"/>
      <c r="B42" s="160"/>
      <c r="C42" s="160">
        <v>1</v>
      </c>
      <c r="D42" s="126"/>
      <c r="E42" s="113" t="s">
        <v>41</v>
      </c>
      <c r="F42" s="128">
        <f>SUM(F43:F47)</f>
        <v>25232020.969999999</v>
      </c>
      <c r="G42" s="128">
        <f>SUM(G43:G47)</f>
        <v>1001096.95</v>
      </c>
      <c r="H42" s="128">
        <f>SUM(H43:H47)</f>
        <v>0</v>
      </c>
      <c r="I42" s="128">
        <f>SUM(I43:I47)</f>
        <v>0</v>
      </c>
      <c r="J42" s="127">
        <f>SUM(F42:I42)</f>
        <v>26233117.919999998</v>
      </c>
    </row>
    <row r="43" spans="1:12" ht="14.25" customHeight="1">
      <c r="A43" s="159"/>
      <c r="B43" s="160"/>
      <c r="C43" s="160"/>
      <c r="D43" s="126">
        <v>1</v>
      </c>
      <c r="E43" s="114" t="s">
        <v>42</v>
      </c>
      <c r="F43" s="111">
        <f>+[9]PRG1!F43+[9]Auditoría!F43</f>
        <v>25212090</v>
      </c>
      <c r="G43" s="111">
        <f>+[9]PRG2!F45</f>
        <v>1000000</v>
      </c>
      <c r="H43" s="111">
        <f>+[9]PROG3!F45</f>
        <v>0</v>
      </c>
      <c r="I43" s="111">
        <f>+[9]PROG4!F45</f>
        <v>0</v>
      </c>
      <c r="J43" s="127">
        <f>SUM(F43:I43)</f>
        <v>26212090</v>
      </c>
    </row>
    <row r="44" spans="1:12" ht="14.25" customHeight="1">
      <c r="A44" s="159"/>
      <c r="B44" s="160"/>
      <c r="C44" s="160"/>
      <c r="D44" s="126">
        <v>2</v>
      </c>
      <c r="E44" s="114" t="s">
        <v>43</v>
      </c>
      <c r="F44" s="111">
        <f>+[9]PRG1!F44+[9]Auditoría!F44</f>
        <v>19930.97</v>
      </c>
      <c r="G44" s="111">
        <f>+[9]PRG2!F46</f>
        <v>1096.95</v>
      </c>
      <c r="H44" s="111">
        <f>+[9]PROG3!F46</f>
        <v>0</v>
      </c>
      <c r="I44" s="111">
        <f>+[9]PROG4!F46</f>
        <v>0</v>
      </c>
      <c r="J44" s="127">
        <f>SUM(F44:I44)</f>
        <v>21027.920000000002</v>
      </c>
      <c r="L44" s="102">
        <f>+F44+F46+J48+J50+L53+J81</f>
        <v>118376006.19</v>
      </c>
    </row>
    <row r="45" spans="1:12" ht="14.25" hidden="1" customHeight="1">
      <c r="A45" s="159"/>
      <c r="B45" s="160"/>
      <c r="C45" s="160"/>
      <c r="D45" s="126">
        <v>3</v>
      </c>
      <c r="E45" s="114" t="s">
        <v>44</v>
      </c>
      <c r="F45" s="111">
        <f>+[9]PRG1!F45+[9]Auditoría!F45</f>
        <v>0</v>
      </c>
      <c r="G45" s="111">
        <f>+[9]PRG2!F47</f>
        <v>0</v>
      </c>
      <c r="H45" s="111">
        <f>+[9]PROG3!F47</f>
        <v>0</v>
      </c>
      <c r="I45" s="111">
        <f>+[9]PROG4!F47</f>
        <v>0</v>
      </c>
      <c r="J45" s="127">
        <f>SUM(F45:I45)</f>
        <v>0</v>
      </c>
    </row>
    <row r="46" spans="1:12" ht="14.25" hidden="1" customHeight="1">
      <c r="A46" s="159"/>
      <c r="B46" s="160"/>
      <c r="C46" s="160"/>
      <c r="D46" s="126">
        <v>4</v>
      </c>
      <c r="E46" s="114" t="s">
        <v>45</v>
      </c>
      <c r="F46" s="111">
        <f>+[9]PRG1!F46+[9]Auditoría!F46</f>
        <v>0</v>
      </c>
      <c r="G46" s="111">
        <f>+[9]PRG2!F48</f>
        <v>0</v>
      </c>
      <c r="H46" s="111">
        <f>+[9]PROG3!F48</f>
        <v>0</v>
      </c>
      <c r="I46" s="111">
        <f>+[9]PROG4!F48</f>
        <v>0</v>
      </c>
      <c r="J46" s="127">
        <f>SUM(F46:I46)</f>
        <v>0</v>
      </c>
      <c r="K46" s="102">
        <f>+J43+J44+J46</f>
        <v>26233117.920000002</v>
      </c>
    </row>
    <row r="47" spans="1:12" ht="14.25" hidden="1" customHeight="1">
      <c r="A47" s="159"/>
      <c r="B47" s="160"/>
      <c r="C47" s="160"/>
      <c r="D47" s="126">
        <v>99</v>
      </c>
      <c r="E47" s="114" t="s">
        <v>46</v>
      </c>
      <c r="F47" s="111">
        <f>+[9]PRG1!F47+[9]Auditoría!F47</f>
        <v>0</v>
      </c>
      <c r="G47" s="111">
        <f>+[9]PRG2!F49</f>
        <v>0</v>
      </c>
      <c r="H47" s="111">
        <f>+[9]PROG3!F49</f>
        <v>0</v>
      </c>
      <c r="I47" s="111">
        <f>+[9]PROG4!F49</f>
        <v>0</v>
      </c>
      <c r="J47" s="127">
        <f>SUM(F47:I47)</f>
        <v>0</v>
      </c>
    </row>
    <row r="48" spans="1:12" ht="14.25" hidden="1" customHeight="1">
      <c r="A48" s="159"/>
      <c r="B48" s="160"/>
      <c r="C48" s="160">
        <v>2</v>
      </c>
      <c r="D48" s="126"/>
      <c r="E48" s="113" t="s">
        <v>47</v>
      </c>
      <c r="F48" s="128">
        <f>SUM(F49:F53)</f>
        <v>0</v>
      </c>
      <c r="G48" s="128">
        <f>SUM(G49:G53)</f>
        <v>0</v>
      </c>
      <c r="H48" s="128">
        <f>SUM(H49:H53)</f>
        <v>0</v>
      </c>
      <c r="I48" s="128">
        <f>SUM(I49:I53)</f>
        <v>0</v>
      </c>
      <c r="J48" s="127">
        <f>SUM(F48:I48)</f>
        <v>0</v>
      </c>
      <c r="L48" s="102">
        <f>+F44+F46+J48+J50</f>
        <v>19930.97</v>
      </c>
    </row>
    <row r="49" spans="1:12" ht="14.25" hidden="1" customHeight="1">
      <c r="A49" s="159"/>
      <c r="B49" s="160"/>
      <c r="C49" s="160"/>
      <c r="D49" s="126">
        <v>1</v>
      </c>
      <c r="E49" s="114" t="s">
        <v>48</v>
      </c>
      <c r="F49" s="111">
        <f>+[9]PRG1!F49+[9]Auditoría!F49</f>
        <v>0</v>
      </c>
      <c r="G49" s="111">
        <f>+[9]PRG2!F51</f>
        <v>0</v>
      </c>
      <c r="H49" s="111">
        <f>+[9]PROG3!F51</f>
        <v>0</v>
      </c>
      <c r="I49" s="111">
        <f>+[9]PROG4!F51</f>
        <v>0</v>
      </c>
      <c r="J49" s="127">
        <f>SUM(F49:I49)</f>
        <v>0</v>
      </c>
    </row>
    <row r="50" spans="1:12" ht="14.25" hidden="1" customHeight="1">
      <c r="A50" s="159"/>
      <c r="B50" s="160"/>
      <c r="C50" s="160"/>
      <c r="D50" s="126">
        <v>2</v>
      </c>
      <c r="E50" s="114" t="s">
        <v>49</v>
      </c>
      <c r="F50" s="111">
        <f>+[9]PRG1!F50+[9]Auditoría!F50</f>
        <v>0</v>
      </c>
      <c r="G50" s="111">
        <f>+[9]PRG2!F52</f>
        <v>0</v>
      </c>
      <c r="H50" s="111">
        <f>+[9]PROG3!F52</f>
        <v>0</v>
      </c>
      <c r="I50" s="111">
        <f>+[9]PROG4!F52</f>
        <v>0</v>
      </c>
      <c r="J50" s="127">
        <f>SUM(F50:I50)</f>
        <v>0</v>
      </c>
    </row>
    <row r="51" spans="1:12" ht="14.25" hidden="1" customHeight="1">
      <c r="A51" s="159"/>
      <c r="B51" s="160"/>
      <c r="C51" s="160"/>
      <c r="D51" s="126">
        <v>3</v>
      </c>
      <c r="E51" s="114" t="s">
        <v>50</v>
      </c>
      <c r="F51" s="111">
        <f>+[9]PRG1!F51+[9]Auditoría!F51</f>
        <v>0</v>
      </c>
      <c r="G51" s="111">
        <f>+[9]PRG2!F53</f>
        <v>0</v>
      </c>
      <c r="H51" s="111">
        <f>+[9]PROG3!F53</f>
        <v>0</v>
      </c>
      <c r="I51" s="111">
        <f>+[9]PROG4!F53</f>
        <v>0</v>
      </c>
      <c r="J51" s="127">
        <f>SUM(F51:I51)</f>
        <v>0</v>
      </c>
      <c r="K51" s="102">
        <f>+J49+J50+J51+J52</f>
        <v>0</v>
      </c>
    </row>
    <row r="52" spans="1:12" ht="14.25" hidden="1" customHeight="1">
      <c r="A52" s="159"/>
      <c r="B52" s="160"/>
      <c r="C52" s="160"/>
      <c r="D52" s="126">
        <v>4</v>
      </c>
      <c r="E52" s="114" t="s">
        <v>51</v>
      </c>
      <c r="F52" s="111">
        <f>+[9]PRG1!F52+[9]Auditoría!F52</f>
        <v>0</v>
      </c>
      <c r="G52" s="111">
        <f>+[9]PRG2!F54</f>
        <v>0</v>
      </c>
      <c r="H52" s="111">
        <f>+[9]PROG3!F54</f>
        <v>0</v>
      </c>
      <c r="I52" s="111">
        <f>+[9]PROG4!F54</f>
        <v>0</v>
      </c>
      <c r="J52" s="127">
        <f>SUM(F52:I52)</f>
        <v>0</v>
      </c>
    </row>
    <row r="53" spans="1:12" ht="14.25" hidden="1" customHeight="1">
      <c r="A53" s="159"/>
      <c r="B53" s="160"/>
      <c r="C53" s="160"/>
      <c r="D53" s="126">
        <v>99</v>
      </c>
      <c r="E53" s="114" t="s">
        <v>52</v>
      </c>
      <c r="F53" s="111">
        <f>+[9]PRG1!F53+[9]Auditoría!F53</f>
        <v>0</v>
      </c>
      <c r="G53" s="111">
        <f>+[9]PRG2!F55</f>
        <v>0</v>
      </c>
      <c r="H53" s="111">
        <f>+[9]PROG3!F55</f>
        <v>0</v>
      </c>
      <c r="I53" s="111">
        <f>+[9]PROG4!F55</f>
        <v>0</v>
      </c>
      <c r="J53" s="127">
        <f>SUM(F53:I53)</f>
        <v>0</v>
      </c>
      <c r="L53" s="102">
        <f>+J52-F55-F54-F57-F69</f>
        <v>-27771525.750000004</v>
      </c>
    </row>
    <row r="54" spans="1:12" ht="14.25" customHeight="1">
      <c r="A54" s="159"/>
      <c r="B54" s="160"/>
      <c r="C54" s="160">
        <v>3</v>
      </c>
      <c r="D54" s="126"/>
      <c r="E54" s="113" t="s">
        <v>53</v>
      </c>
      <c r="F54" s="128">
        <f>SUM(F55:F61)</f>
        <v>17153985.23</v>
      </c>
      <c r="G54" s="128">
        <f>SUM(G55:G61)</f>
        <v>9531402.1099999994</v>
      </c>
      <c r="H54" s="128">
        <f>SUM(H55:H61)</f>
        <v>24650000</v>
      </c>
      <c r="I54" s="128">
        <f>SUM(I55:I61)</f>
        <v>0</v>
      </c>
      <c r="J54" s="127">
        <f>SUM(F54:I54)</f>
        <v>51335387.340000004</v>
      </c>
    </row>
    <row r="55" spans="1:12" ht="14.25" customHeight="1">
      <c r="A55" s="159"/>
      <c r="B55" s="160"/>
      <c r="C55" s="160"/>
      <c r="D55" s="126">
        <v>1</v>
      </c>
      <c r="E55" s="114" t="s">
        <v>54</v>
      </c>
      <c r="F55" s="111">
        <f>+[9]PRG1!F55+[9]Auditoría!F55</f>
        <v>6248857.1500000004</v>
      </c>
      <c r="G55" s="111">
        <f>+[9]PRG2!F57</f>
        <v>1411500</v>
      </c>
      <c r="H55" s="111">
        <f>+[9]PROG3!F57</f>
        <v>24650000</v>
      </c>
      <c r="I55" s="111">
        <f>+[9]PROG4!F57</f>
        <v>0</v>
      </c>
      <c r="J55" s="127">
        <f>SUM(F55:I55)</f>
        <v>32310357.149999999</v>
      </c>
      <c r="K55" s="103" t="s">
        <v>10</v>
      </c>
    </row>
    <row r="56" spans="1:12" ht="14.25" customHeight="1">
      <c r="A56" s="159"/>
      <c r="B56" s="160"/>
      <c r="C56" s="160"/>
      <c r="D56" s="126">
        <v>2</v>
      </c>
      <c r="E56" s="114" t="s">
        <v>55</v>
      </c>
      <c r="F56" s="111">
        <f>+[9]PRG1!F56+[9]Auditoría!F56</f>
        <v>8203011</v>
      </c>
      <c r="G56" s="111">
        <f>+[9]PRG2!F58</f>
        <v>0</v>
      </c>
      <c r="H56" s="111">
        <f>+[9]PROG3!F58</f>
        <v>0</v>
      </c>
      <c r="I56" s="111">
        <f>+[9]PROG4!F58</f>
        <v>0</v>
      </c>
      <c r="J56" s="127">
        <f>SUM(F56:I56)</f>
        <v>8203011</v>
      </c>
      <c r="K56" s="102"/>
    </row>
    <row r="57" spans="1:12" ht="14.25" customHeight="1">
      <c r="A57" s="159"/>
      <c r="B57" s="160"/>
      <c r="C57" s="160"/>
      <c r="D57" s="126">
        <v>3</v>
      </c>
      <c r="E57" s="114" t="s">
        <v>56</v>
      </c>
      <c r="F57" s="111">
        <f>+[9]PRG1!F57+[9]Auditoría!F57</f>
        <v>29100</v>
      </c>
      <c r="G57" s="111">
        <f>+[9]PRG2!F59</f>
        <v>999902.11</v>
      </c>
      <c r="H57" s="111">
        <f>+[9]PROG3!F59</f>
        <v>0</v>
      </c>
      <c r="I57" s="111">
        <f>+[9]PROG4!F59</f>
        <v>0</v>
      </c>
      <c r="J57" s="127">
        <f>SUM(F57:I57)</f>
        <v>1029002.11</v>
      </c>
      <c r="L57" s="102">
        <f>+J55+J57+J58+J60+J61+L64+J56</f>
        <v>51335387.339999996</v>
      </c>
    </row>
    <row r="58" spans="1:12" ht="16.5" customHeight="1">
      <c r="A58" s="159"/>
      <c r="B58" s="160"/>
      <c r="C58" s="160"/>
      <c r="D58" s="126">
        <v>4</v>
      </c>
      <c r="E58" s="114" t="s">
        <v>57</v>
      </c>
      <c r="F58" s="111">
        <f>+[9]PRG1!F58+[9]Auditoría!F58</f>
        <v>0</v>
      </c>
      <c r="G58" s="111">
        <f>+[9]PRG2!F60</f>
        <v>7120000</v>
      </c>
      <c r="H58" s="111">
        <f>+[9]PROG3!F60</f>
        <v>0</v>
      </c>
      <c r="I58" s="111">
        <f>+[9]PROG4!F60</f>
        <v>0</v>
      </c>
      <c r="J58" s="127">
        <f>SUM(F58:I58)</f>
        <v>7120000</v>
      </c>
    </row>
    <row r="59" spans="1:12" ht="14.25" hidden="1" customHeight="1">
      <c r="A59" s="159"/>
      <c r="B59" s="160"/>
      <c r="C59" s="160"/>
      <c r="D59" s="126">
        <v>5</v>
      </c>
      <c r="E59" s="114" t="s">
        <v>58</v>
      </c>
      <c r="F59" s="111">
        <f>+[9]PRG1!F59+[9]Auditoría!F59</f>
        <v>0</v>
      </c>
      <c r="G59" s="111">
        <f>+[9]PRG2!F61</f>
        <v>0</v>
      </c>
      <c r="H59" s="111">
        <f>+[9]PROG3!F61</f>
        <v>0</v>
      </c>
      <c r="I59" s="111">
        <f>+[9]PROG4!F61</f>
        <v>0</v>
      </c>
      <c r="J59" s="127">
        <f>SUM(F59:I59)</f>
        <v>0</v>
      </c>
    </row>
    <row r="60" spans="1:12" ht="14.25" hidden="1" customHeight="1">
      <c r="A60" s="159"/>
      <c r="B60" s="160"/>
      <c r="C60" s="160"/>
      <c r="D60" s="126">
        <v>6</v>
      </c>
      <c r="E60" s="114" t="s">
        <v>59</v>
      </c>
      <c r="F60" s="111">
        <f>+[9]PRG1!F60+[9]Auditoría!F60</f>
        <v>0</v>
      </c>
      <c r="G60" s="111">
        <f>+[9]PRG2!F62</f>
        <v>0</v>
      </c>
      <c r="H60" s="111">
        <f>+[9]PROG3!F62</f>
        <v>0</v>
      </c>
      <c r="I60" s="111">
        <f>+[9]PROG4!F62</f>
        <v>0</v>
      </c>
      <c r="J60" s="127">
        <f>SUM(F60:I60)</f>
        <v>0</v>
      </c>
    </row>
    <row r="61" spans="1:12" ht="14.25" customHeight="1">
      <c r="A61" s="159"/>
      <c r="B61" s="160"/>
      <c r="C61" s="160"/>
      <c r="D61" s="126">
        <v>7</v>
      </c>
      <c r="E61" s="114" t="s">
        <v>60</v>
      </c>
      <c r="F61" s="111">
        <f>+[9]PRG1!F61+[9]Auditoría!F61</f>
        <v>2673017.08</v>
      </c>
      <c r="G61" s="111">
        <f>+[9]PRG2!F63</f>
        <v>0</v>
      </c>
      <c r="H61" s="111">
        <f>+[9]PROG3!F63</f>
        <v>0</v>
      </c>
      <c r="I61" s="111">
        <f>+[9]PROG4!F63</f>
        <v>0</v>
      </c>
      <c r="J61" s="127">
        <f>SUM(F61:I61)</f>
        <v>2673017.08</v>
      </c>
      <c r="L61" s="103">
        <f>SUM(F61:F79)-F69</f>
        <v>170616250.48999998</v>
      </c>
    </row>
    <row r="62" spans="1:12" ht="14.25" customHeight="1">
      <c r="A62" s="159"/>
      <c r="B62" s="160"/>
      <c r="C62" s="160">
        <v>4</v>
      </c>
      <c r="D62" s="126"/>
      <c r="E62" s="113" t="s">
        <v>61</v>
      </c>
      <c r="F62" s="128">
        <f>SUM(F63:F69)</f>
        <v>78511908.390000001</v>
      </c>
      <c r="G62" s="128">
        <f>SUM(G63:G69)</f>
        <v>1614197259.0699999</v>
      </c>
      <c r="H62" s="128">
        <f>SUM(H63:H69)</f>
        <v>843618423.99000001</v>
      </c>
      <c r="I62" s="128">
        <f>SUM(I63:I69)</f>
        <v>0</v>
      </c>
      <c r="J62" s="127">
        <f>SUM(F62:I62)</f>
        <v>2536327591.4499998</v>
      </c>
    </row>
    <row r="63" spans="1:12" ht="14.25" customHeight="1">
      <c r="A63" s="159"/>
      <c r="B63" s="160"/>
      <c r="C63" s="160"/>
      <c r="D63" s="126">
        <v>1</v>
      </c>
      <c r="E63" s="114" t="s">
        <v>62</v>
      </c>
      <c r="F63" s="111">
        <f>+[9]PRG1!F63+[9]Auditoría!F63</f>
        <v>0</v>
      </c>
      <c r="G63" s="111">
        <f>+[9]PRG2!F65</f>
        <v>600000</v>
      </c>
      <c r="H63" s="111">
        <f>+[9]PROG3!F65</f>
        <v>0</v>
      </c>
      <c r="I63" s="111">
        <f>+[9]PROG4!F65</f>
        <v>0</v>
      </c>
      <c r="J63" s="127">
        <f>SUM(F63:I63)</f>
        <v>600000</v>
      </c>
    </row>
    <row r="64" spans="1:12" ht="14.25" customHeight="1">
      <c r="A64" s="159"/>
      <c r="B64" s="160"/>
      <c r="C64" s="160"/>
      <c r="D64" s="126">
        <v>2</v>
      </c>
      <c r="E64" s="114" t="s">
        <v>63</v>
      </c>
      <c r="F64" s="111">
        <f>+[9]PRG1!F64+[9]Auditoría!F64</f>
        <v>16701274.859999999</v>
      </c>
      <c r="G64" s="111">
        <f>+[9]PRG2!F66</f>
        <v>0</v>
      </c>
      <c r="H64" s="111">
        <f>+[9]PROG3!F66</f>
        <v>0</v>
      </c>
      <c r="I64" s="111">
        <f>+[9]PROG4!F66</f>
        <v>0</v>
      </c>
      <c r="J64" s="127">
        <f>SUM(F64:I64)</f>
        <v>16701274.859999999</v>
      </c>
    </row>
    <row r="65" spans="1:12" ht="14.25" customHeight="1">
      <c r="A65" s="159"/>
      <c r="B65" s="160"/>
      <c r="C65" s="160"/>
      <c r="D65" s="126">
        <v>3</v>
      </c>
      <c r="E65" s="114" t="s">
        <v>64</v>
      </c>
      <c r="F65" s="111">
        <f>+[9]PRG1!F65+[9]Auditoría!F65</f>
        <v>43750000</v>
      </c>
      <c r="G65" s="111">
        <f>+[9]PRG2!F67</f>
        <v>28275115.41</v>
      </c>
      <c r="H65" s="111">
        <f>+[9]PROG3!F67</f>
        <v>99476473.090000004</v>
      </c>
      <c r="I65" s="111">
        <f>+[9]PROG4!F67</f>
        <v>0</v>
      </c>
      <c r="J65" s="127">
        <f>SUM(F65:I65)</f>
        <v>171501588.5</v>
      </c>
    </row>
    <row r="66" spans="1:12" ht="14.25" customHeight="1">
      <c r="A66" s="159"/>
      <c r="B66" s="160"/>
      <c r="C66" s="160"/>
      <c r="D66" s="126">
        <v>4</v>
      </c>
      <c r="E66" s="114" t="s">
        <v>65</v>
      </c>
      <c r="F66" s="111">
        <f>+[9]PRG1!F66+[9]Auditoría!F66</f>
        <v>3500000</v>
      </c>
      <c r="G66" s="111">
        <f>+[9]PRG2!F68</f>
        <v>12553107.76</v>
      </c>
      <c r="H66" s="111">
        <f>+[9]PROG3!F68</f>
        <v>0</v>
      </c>
      <c r="I66" s="111">
        <f>+[9]PROG4!F68</f>
        <v>0</v>
      </c>
      <c r="J66" s="127">
        <f>SUM(F66:I66)</f>
        <v>16053107.76</v>
      </c>
    </row>
    <row r="67" spans="1:12" ht="14.25" customHeight="1">
      <c r="A67" s="159"/>
      <c r="B67" s="160"/>
      <c r="C67" s="160"/>
      <c r="D67" s="126">
        <v>5</v>
      </c>
      <c r="E67" s="114" t="s">
        <v>66</v>
      </c>
      <c r="F67" s="111">
        <f>+[9]PRG1!F67+[9]Auditoría!F67</f>
        <v>0</v>
      </c>
      <c r="G67" s="111">
        <f>+[9]PRG2!F69</f>
        <v>0</v>
      </c>
      <c r="H67" s="111">
        <f>+[9]PROG3!F69</f>
        <v>96394670.220000014</v>
      </c>
      <c r="I67" s="111">
        <f>+[9]PROG4!F69</f>
        <v>0</v>
      </c>
      <c r="J67" s="127">
        <f>SUM(F67:I67)</f>
        <v>96394670.220000014</v>
      </c>
    </row>
    <row r="68" spans="1:12" ht="14.25" customHeight="1">
      <c r="A68" s="159"/>
      <c r="B68" s="160"/>
      <c r="C68" s="160"/>
      <c r="D68" s="126">
        <v>6</v>
      </c>
      <c r="E68" s="114" t="s">
        <v>67</v>
      </c>
      <c r="F68" s="111">
        <f>+[9]PRG1!F68+[9]Auditoría!F68</f>
        <v>10221050.16</v>
      </c>
      <c r="G68" s="111">
        <f>+[9]PRG2!F70</f>
        <v>83685126.980000004</v>
      </c>
      <c r="H68" s="111">
        <f>+[9]PROG3!F70</f>
        <v>57736659.760000005</v>
      </c>
      <c r="I68" s="111">
        <f>+[9]PROG4!F70</f>
        <v>0</v>
      </c>
      <c r="J68" s="127">
        <f>SUM(F68:I68)</f>
        <v>151642836.90000001</v>
      </c>
      <c r="L68" s="146">
        <f>+J63+J64+J65+J66+J67+J68+J69</f>
        <v>2536327591.4499998</v>
      </c>
    </row>
    <row r="69" spans="1:12" ht="14.25" customHeight="1">
      <c r="A69" s="159"/>
      <c r="B69" s="160"/>
      <c r="C69" s="160"/>
      <c r="D69" s="126">
        <v>99</v>
      </c>
      <c r="E69" s="114" t="s">
        <v>68</v>
      </c>
      <c r="F69" s="111">
        <f>+[9]PRG1!F69+[9]Auditoría!F69</f>
        <v>4339583.37</v>
      </c>
      <c r="G69" s="111">
        <f>+[9]PRG2!F71</f>
        <v>1489083908.9199998</v>
      </c>
      <c r="H69" s="111">
        <f>+[9]PROG3!F71</f>
        <v>590010620.92000008</v>
      </c>
      <c r="I69" s="111">
        <f>+[9]PROG4!F71</f>
        <v>0</v>
      </c>
      <c r="J69" s="127">
        <f>SUM(F69:I69)</f>
        <v>2083434113.2099998</v>
      </c>
      <c r="K69" s="1"/>
    </row>
    <row r="70" spans="1:12" ht="14.25" hidden="1" customHeight="1">
      <c r="A70" s="159"/>
      <c r="B70" s="160"/>
      <c r="C70" s="160">
        <v>5</v>
      </c>
      <c r="D70" s="132"/>
      <c r="E70" s="113" t="s">
        <v>69</v>
      </c>
      <c r="F70" s="128">
        <f>SUM(F71:F74)</f>
        <v>0</v>
      </c>
      <c r="G70" s="128">
        <f>SUM(G71:G74)</f>
        <v>0</v>
      </c>
      <c r="H70" s="128">
        <f>SUM(H71:H74)</f>
        <v>0</v>
      </c>
      <c r="I70" s="128">
        <f>SUM(I71:I74)</f>
        <v>0</v>
      </c>
      <c r="J70" s="127">
        <f>SUM(F70:I70)</f>
        <v>0</v>
      </c>
    </row>
    <row r="71" spans="1:12" ht="14.25" hidden="1" customHeight="1">
      <c r="A71" s="159"/>
      <c r="B71" s="160"/>
      <c r="C71" s="160"/>
      <c r="D71" s="132">
        <v>1</v>
      </c>
      <c r="E71" s="114" t="s">
        <v>70</v>
      </c>
      <c r="F71" s="111">
        <f>+[9]PRG1!F71+[9]Auditoría!F71</f>
        <v>0</v>
      </c>
      <c r="G71" s="111">
        <f>+[9]PRG2!F73</f>
        <v>0</v>
      </c>
      <c r="H71" s="111">
        <f>+[9]PROG3!F73</f>
        <v>0</v>
      </c>
      <c r="I71" s="111">
        <f>+[9]PROG4!F73</f>
        <v>0</v>
      </c>
      <c r="J71" s="127">
        <f>SUM(F71:I71)</f>
        <v>0</v>
      </c>
    </row>
    <row r="72" spans="1:12" ht="14.25" hidden="1" customHeight="1">
      <c r="A72" s="159"/>
      <c r="B72" s="160"/>
      <c r="C72" s="160"/>
      <c r="D72" s="132">
        <v>2</v>
      </c>
      <c r="E72" s="114" t="s">
        <v>71</v>
      </c>
      <c r="F72" s="111">
        <f>+[9]PRG1!F72+[9]Auditoría!F72</f>
        <v>0</v>
      </c>
      <c r="G72" s="111">
        <f>+[9]PRG2!F74</f>
        <v>0</v>
      </c>
      <c r="H72" s="111">
        <f>+[9]PROG3!F74</f>
        <v>0</v>
      </c>
      <c r="I72" s="111">
        <f>+[9]PROG4!F74</f>
        <v>0</v>
      </c>
      <c r="J72" s="127">
        <f>SUM(F72:I72)</f>
        <v>0</v>
      </c>
    </row>
    <row r="73" spans="1:12" ht="14.25" hidden="1" customHeight="1">
      <c r="A73" s="159"/>
      <c r="B73" s="160"/>
      <c r="C73" s="160"/>
      <c r="D73" s="132">
        <v>3</v>
      </c>
      <c r="E73" s="114" t="s">
        <v>72</v>
      </c>
      <c r="F73" s="111">
        <f>+[9]PRG1!F73+[9]Auditoría!F73</f>
        <v>0</v>
      </c>
      <c r="G73" s="111">
        <f>+[9]PRG2!F75</f>
        <v>0</v>
      </c>
      <c r="H73" s="111">
        <f>+[9]PROG3!F75</f>
        <v>0</v>
      </c>
      <c r="I73" s="111">
        <f>+[9]PROG4!F75</f>
        <v>0</v>
      </c>
      <c r="J73" s="127">
        <f>SUM(F73:I73)</f>
        <v>0</v>
      </c>
    </row>
    <row r="74" spans="1:12" ht="14.25" hidden="1" customHeight="1">
      <c r="A74" s="159"/>
      <c r="B74" s="160"/>
      <c r="C74" s="160"/>
      <c r="D74" s="132">
        <v>4</v>
      </c>
      <c r="E74" s="114" t="s">
        <v>73</v>
      </c>
      <c r="F74" s="111">
        <f>+[9]PRG1!F74+[9]Auditoría!F74</f>
        <v>0</v>
      </c>
      <c r="G74" s="111">
        <f>+[9]PRG2!F76</f>
        <v>0</v>
      </c>
      <c r="H74" s="111">
        <f>+[9]PROG3!F76</f>
        <v>0</v>
      </c>
      <c r="I74" s="111">
        <f>+[9]PROG4!F76</f>
        <v>0</v>
      </c>
      <c r="J74" s="127">
        <f>SUM(F74:I74)</f>
        <v>0</v>
      </c>
    </row>
    <row r="75" spans="1:12" ht="14.25" hidden="1" customHeight="1">
      <c r="A75" s="159"/>
      <c r="B75" s="160"/>
      <c r="C75" s="160">
        <v>6</v>
      </c>
      <c r="D75" s="132"/>
      <c r="E75" s="113" t="s">
        <v>74</v>
      </c>
      <c r="F75" s="128">
        <f>SUM(F76)</f>
        <v>0</v>
      </c>
      <c r="G75" s="128">
        <f>SUM(G76)</f>
        <v>0</v>
      </c>
      <c r="H75" s="128">
        <f>SUM(H76)</f>
        <v>0</v>
      </c>
      <c r="I75" s="128">
        <f>SUM(I76)</f>
        <v>0</v>
      </c>
      <c r="J75" s="127">
        <f>SUM(F75:I75)</f>
        <v>0</v>
      </c>
    </row>
    <row r="76" spans="1:12" ht="14.25" hidden="1" customHeight="1">
      <c r="A76" s="159"/>
      <c r="B76" s="160"/>
      <c r="C76" s="160"/>
      <c r="D76" s="126">
        <v>1</v>
      </c>
      <c r="E76" s="114" t="s">
        <v>75</v>
      </c>
      <c r="F76" s="111">
        <f>+[9]PRG1!F76+[9]Auditoría!F76</f>
        <v>0</v>
      </c>
      <c r="G76" s="111">
        <f>+[9]PRG2!F78</f>
        <v>0</v>
      </c>
      <c r="H76" s="111">
        <f>+[9]PROG3!F78</f>
        <v>0</v>
      </c>
      <c r="I76" s="111">
        <f>+[9]PROG4!F78</f>
        <v>0</v>
      </c>
      <c r="J76" s="127">
        <f>SUM(F76:I76)</f>
        <v>0</v>
      </c>
    </row>
    <row r="77" spans="1:12" ht="14.25" customHeight="1">
      <c r="A77" s="159"/>
      <c r="B77" s="160"/>
      <c r="C77" s="160">
        <v>7</v>
      </c>
      <c r="D77" s="126"/>
      <c r="E77" s="113" t="s">
        <v>76</v>
      </c>
      <c r="F77" s="128">
        <f>SUM(F78:F80)</f>
        <v>7629500</v>
      </c>
      <c r="G77" s="128">
        <f>SUM(G78:G80)</f>
        <v>4751885.5999999996</v>
      </c>
      <c r="H77" s="128">
        <f>SUM(H78:H80)</f>
        <v>35000000</v>
      </c>
      <c r="I77" s="128">
        <f>SUM(I78:I80)</f>
        <v>0</v>
      </c>
      <c r="J77" s="127">
        <f>SUM(F77:I77)</f>
        <v>47381385.600000001</v>
      </c>
    </row>
    <row r="78" spans="1:12" ht="14.25" customHeight="1">
      <c r="A78" s="159"/>
      <c r="B78" s="160"/>
      <c r="C78" s="160"/>
      <c r="D78" s="126">
        <v>1</v>
      </c>
      <c r="E78" s="114" t="s">
        <v>77</v>
      </c>
      <c r="F78" s="111">
        <f>+[9]PRG1!F78+[9]Auditoría!F78</f>
        <v>7629500</v>
      </c>
      <c r="G78" s="111">
        <f>+[9]PRG2!F80</f>
        <v>1893075.6</v>
      </c>
      <c r="H78" s="111">
        <f>+[9]PROG3!F80</f>
        <v>35000000</v>
      </c>
      <c r="I78" s="111">
        <f>+[9]PROG4!F80</f>
        <v>0</v>
      </c>
      <c r="J78" s="127">
        <f>SUM(F78:I78)</f>
        <v>44522575.600000001</v>
      </c>
    </row>
    <row r="79" spans="1:12" ht="14.25" customHeight="1">
      <c r="A79" s="159"/>
      <c r="B79" s="160"/>
      <c r="C79" s="160"/>
      <c r="D79" s="126">
        <v>2</v>
      </c>
      <c r="E79" s="114" t="s">
        <v>78</v>
      </c>
      <c r="F79" s="111">
        <f>+[9]PRG1!F79+[9]Auditoría!F79</f>
        <v>0</v>
      </c>
      <c r="G79" s="111">
        <f>+[9]PRG2!F81</f>
        <v>2858810</v>
      </c>
      <c r="H79" s="111">
        <f>+[9]PROG3!F81</f>
        <v>0</v>
      </c>
      <c r="I79" s="111">
        <f>+[9]PROG4!F81</f>
        <v>0</v>
      </c>
      <c r="J79" s="127">
        <f>SUM(F79:I79)</f>
        <v>2858810</v>
      </c>
    </row>
    <row r="80" spans="1:12" ht="14.25" hidden="1" customHeight="1">
      <c r="A80" s="159"/>
      <c r="B80" s="160"/>
      <c r="C80" s="160"/>
      <c r="D80" s="126">
        <v>3</v>
      </c>
      <c r="E80" s="114" t="s">
        <v>79</v>
      </c>
      <c r="F80" s="111">
        <f>+[9]PRG1!F80+[9]Auditoría!F80</f>
        <v>0</v>
      </c>
      <c r="G80" s="111">
        <f>+[9]PRG2!F82</f>
        <v>0</v>
      </c>
      <c r="H80" s="111">
        <f>+[9]PROG3!F82</f>
        <v>0</v>
      </c>
      <c r="I80" s="111">
        <f>+[9]PROG4!F82</f>
        <v>0</v>
      </c>
      <c r="J80" s="127">
        <f>SUM(F80:I80)</f>
        <v>0</v>
      </c>
    </row>
    <row r="81" spans="1:12" ht="14.25" customHeight="1">
      <c r="A81" s="159"/>
      <c r="B81" s="160"/>
      <c r="C81" s="160">
        <v>8</v>
      </c>
      <c r="D81" s="126"/>
      <c r="E81" s="113" t="s">
        <v>80</v>
      </c>
      <c r="F81" s="128">
        <f>SUM(F82:F90)</f>
        <v>53265430.280000001</v>
      </c>
      <c r="G81" s="128">
        <f>SUM(G82:G90)</f>
        <v>82315024.599999994</v>
      </c>
      <c r="H81" s="128">
        <f>SUM(H82:H90)</f>
        <v>10547146.09</v>
      </c>
      <c r="I81" s="128">
        <f>SUM(I82:I90)</f>
        <v>0</v>
      </c>
      <c r="J81" s="127">
        <f>SUM(F81:I81)</f>
        <v>146127600.97</v>
      </c>
    </row>
    <row r="82" spans="1:12" ht="14.25" customHeight="1">
      <c r="A82" s="159"/>
      <c r="B82" s="160"/>
      <c r="C82" s="160"/>
      <c r="D82" s="126">
        <v>1</v>
      </c>
      <c r="E82" s="114" t="s">
        <v>81</v>
      </c>
      <c r="F82" s="111">
        <f>+[9]PRG1!F82+[9]Auditoría!F82</f>
        <v>431321.7</v>
      </c>
      <c r="G82" s="111">
        <f>+[9]PRG2!F84</f>
        <v>5437500</v>
      </c>
      <c r="H82" s="111">
        <f>+[9]PROG3!F84</f>
        <v>0</v>
      </c>
      <c r="I82" s="111">
        <f>+[9]PROG4!F84</f>
        <v>0</v>
      </c>
      <c r="J82" s="127">
        <f>SUM(F82:I82)</f>
        <v>5868821.7000000002</v>
      </c>
    </row>
    <row r="83" spans="1:12" ht="14.25" hidden="1" customHeight="1">
      <c r="A83" s="159"/>
      <c r="B83" s="160"/>
      <c r="C83" s="160"/>
      <c r="D83" s="126">
        <v>2</v>
      </c>
      <c r="E83" s="114" t="s">
        <v>82</v>
      </c>
      <c r="F83" s="111">
        <f>+[9]PRG1!F83+[9]Auditoría!F83</f>
        <v>0</v>
      </c>
      <c r="G83" s="111">
        <f>+[9]PRG2!F85</f>
        <v>0</v>
      </c>
      <c r="H83" s="111">
        <f>+[9]PROG3!F85</f>
        <v>0</v>
      </c>
      <c r="I83" s="111">
        <f>+[9]PROG4!F85</f>
        <v>0</v>
      </c>
      <c r="J83" s="127">
        <f>SUM(F83:I83)</f>
        <v>0</v>
      </c>
    </row>
    <row r="84" spans="1:12" ht="14.25" customHeight="1">
      <c r="A84" s="159"/>
      <c r="B84" s="160"/>
      <c r="C84" s="160"/>
      <c r="D84" s="126">
        <v>3</v>
      </c>
      <c r="E84" s="114" t="s">
        <v>83</v>
      </c>
      <c r="F84" s="111">
        <f>+[9]PRG1!F84+[9]Auditoría!F84</f>
        <v>0</v>
      </c>
      <c r="G84" s="111">
        <f>+[9]PRG2!F86</f>
        <v>1165000</v>
      </c>
      <c r="H84" s="111">
        <f>+[9]PROG3!F86</f>
        <v>0</v>
      </c>
      <c r="I84" s="111">
        <f>+[9]PROG4!F86</f>
        <v>0</v>
      </c>
      <c r="J84" s="127">
        <f>SUM(F84:I84)</f>
        <v>1165000</v>
      </c>
    </row>
    <row r="85" spans="1:12" ht="14.25" customHeight="1">
      <c r="A85" s="159"/>
      <c r="B85" s="160"/>
      <c r="C85" s="160"/>
      <c r="D85" s="126">
        <v>4</v>
      </c>
      <c r="E85" s="114" t="s">
        <v>84</v>
      </c>
      <c r="F85" s="111">
        <f>+[9]PRG1!F85+[9]Auditoría!F85</f>
        <v>529069.14</v>
      </c>
      <c r="G85" s="111">
        <f>+[9]PRG2!F87</f>
        <v>41480980</v>
      </c>
      <c r="H85" s="111">
        <f>+[9]PROG3!F87</f>
        <v>871444.25</v>
      </c>
      <c r="I85" s="111">
        <f>+[9]PROG4!F87</f>
        <v>0</v>
      </c>
      <c r="J85" s="127">
        <f>SUM(F85:I85)</f>
        <v>42881493.390000001</v>
      </c>
    </row>
    <row r="86" spans="1:12" ht="14.25" customHeight="1">
      <c r="A86" s="159"/>
      <c r="B86" s="160"/>
      <c r="C86" s="160"/>
      <c r="D86" s="126">
        <v>5</v>
      </c>
      <c r="E86" s="114" t="s">
        <v>85</v>
      </c>
      <c r="F86" s="111">
        <f>+[9]PRG1!F86+[9]Auditoría!F86</f>
        <v>10870384.76</v>
      </c>
      <c r="G86" s="111">
        <f>+[9]PRG2!F88</f>
        <v>34231544.600000001</v>
      </c>
      <c r="H86" s="111">
        <f>+[9]PROG3!F88</f>
        <v>4425701.84</v>
      </c>
      <c r="I86" s="111">
        <f>+[9]PROG4!F88</f>
        <v>0</v>
      </c>
      <c r="J86" s="127">
        <f>SUM(F86:I86)</f>
        <v>49527631.200000003</v>
      </c>
    </row>
    <row r="87" spans="1:12" ht="14.25" hidden="1" customHeight="1">
      <c r="A87" s="159"/>
      <c r="B87" s="160"/>
      <c r="C87" s="160"/>
      <c r="D87" s="126">
        <v>6</v>
      </c>
      <c r="E87" s="114" t="s">
        <v>86</v>
      </c>
      <c r="F87" s="111">
        <f>+[9]PRG1!F87+[9]Auditoría!F87</f>
        <v>0</v>
      </c>
      <c r="G87" s="111">
        <f>+[9]PRG2!F89</f>
        <v>0</v>
      </c>
      <c r="H87" s="111">
        <f>+[9]PROG3!F89</f>
        <v>0</v>
      </c>
      <c r="I87" s="111">
        <f>+[9]PROG4!F89</f>
        <v>0</v>
      </c>
      <c r="J87" s="127">
        <f>SUM(F87:I87)</f>
        <v>0</v>
      </c>
    </row>
    <row r="88" spans="1:12" ht="14.25" customHeight="1">
      <c r="A88" s="159"/>
      <c r="B88" s="160"/>
      <c r="C88" s="160"/>
      <c r="D88" s="126">
        <v>7</v>
      </c>
      <c r="E88" s="114" t="s">
        <v>87</v>
      </c>
      <c r="F88" s="111">
        <f>+[9]PRG1!F88+[9]Auditoría!F88</f>
        <v>5987332.2799999993</v>
      </c>
      <c r="G88" s="111">
        <f>+[9]PRG2!F90</f>
        <v>0</v>
      </c>
      <c r="H88" s="111">
        <f>+[9]PROG3!F90</f>
        <v>0</v>
      </c>
      <c r="I88" s="111">
        <f>+[9]PROG4!F90</f>
        <v>0</v>
      </c>
      <c r="J88" s="127">
        <f>SUM(F88:I88)</f>
        <v>5987332.2799999993</v>
      </c>
      <c r="K88" s="2">
        <f>SUM(936583.16-200000)</f>
        <v>736583.16</v>
      </c>
    </row>
    <row r="89" spans="1:12" ht="14.25" customHeight="1">
      <c r="A89" s="159"/>
      <c r="B89" s="160"/>
      <c r="C89" s="160"/>
      <c r="D89" s="126">
        <v>8</v>
      </c>
      <c r="E89" s="114" t="s">
        <v>88</v>
      </c>
      <c r="F89" s="111">
        <f>+[9]PRG1!F89+[9]Auditoría!F89</f>
        <v>35447322.399999999</v>
      </c>
      <c r="G89" s="111">
        <f>+[9]PRG2!F91</f>
        <v>0</v>
      </c>
      <c r="H89" s="111">
        <f>+[9]PROG3!F91</f>
        <v>5250000</v>
      </c>
      <c r="I89" s="111">
        <f>+[9]PROG4!F91</f>
        <v>0</v>
      </c>
      <c r="J89" s="127">
        <f>SUM(F89:I89)</f>
        <v>40697322.399999999</v>
      </c>
    </row>
    <row r="90" spans="1:12" ht="14.25" hidden="1" customHeight="1">
      <c r="A90" s="159"/>
      <c r="B90" s="160"/>
      <c r="C90" s="452"/>
      <c r="D90" s="142">
        <v>99</v>
      </c>
      <c r="E90" s="143" t="s">
        <v>89</v>
      </c>
      <c r="F90" s="111">
        <f>+[9]PRG1!F90+[9]Auditoría!F90</f>
        <v>0</v>
      </c>
      <c r="G90" s="111">
        <f>+[9]PRG2!F92</f>
        <v>0</v>
      </c>
      <c r="H90" s="111">
        <f>+[9]PROG3!F92</f>
        <v>0</v>
      </c>
      <c r="I90" s="111">
        <f>+[9]PROG4!F92</f>
        <v>0</v>
      </c>
      <c r="J90" s="127">
        <f>SUM(F90:I90)</f>
        <v>0</v>
      </c>
    </row>
    <row r="91" spans="1:12" ht="14.25" hidden="1" customHeight="1">
      <c r="A91" s="159"/>
      <c r="B91" s="160"/>
      <c r="C91" s="160">
        <v>9</v>
      </c>
      <c r="D91" s="126"/>
      <c r="E91" s="113" t="s">
        <v>90</v>
      </c>
      <c r="F91" s="128">
        <f>SUM(F92)</f>
        <v>0</v>
      </c>
      <c r="G91" s="128">
        <f>SUM(G92)</f>
        <v>0</v>
      </c>
      <c r="H91" s="128">
        <f>SUM(H92)</f>
        <v>0</v>
      </c>
      <c r="I91" s="128">
        <f>SUM(I92)</f>
        <v>0</v>
      </c>
      <c r="J91" s="127">
        <f>SUM(F91:I91)</f>
        <v>0</v>
      </c>
    </row>
    <row r="92" spans="1:12" ht="14.25" hidden="1" customHeight="1">
      <c r="A92" s="159"/>
      <c r="B92" s="160"/>
      <c r="C92" s="160"/>
      <c r="D92" s="126">
        <v>99</v>
      </c>
      <c r="E92" s="114" t="s">
        <v>91</v>
      </c>
      <c r="F92" s="111">
        <f>+[9]PRG1!F92+[9]Auditoría!F92</f>
        <v>0</v>
      </c>
      <c r="G92" s="111">
        <f>+[9]PRG2!F94</f>
        <v>0</v>
      </c>
      <c r="H92" s="111">
        <f>+[9]PROG3!F94</f>
        <v>0</v>
      </c>
      <c r="I92" s="111">
        <f>+[9]PROG4!F94</f>
        <v>0</v>
      </c>
      <c r="J92" s="127">
        <f>SUM(F92:I92)</f>
        <v>0</v>
      </c>
    </row>
    <row r="93" spans="1:12" ht="14.25" hidden="1" customHeight="1">
      <c r="A93" s="159"/>
      <c r="B93" s="160"/>
      <c r="C93" s="160">
        <v>99</v>
      </c>
      <c r="D93" s="126"/>
      <c r="E93" s="113" t="s">
        <v>92</v>
      </c>
      <c r="F93" s="128">
        <f>SUM(F94:F96)</f>
        <v>0</v>
      </c>
      <c r="G93" s="128">
        <f>SUM(G94:G96)</f>
        <v>0</v>
      </c>
      <c r="H93" s="128">
        <f>SUM(H94:H96)</f>
        <v>0</v>
      </c>
      <c r="I93" s="128">
        <f>SUM(I94:I96)</f>
        <v>0</v>
      </c>
      <c r="J93" s="127">
        <f>SUM(F93:I93)</f>
        <v>0</v>
      </c>
    </row>
    <row r="94" spans="1:12" ht="14.25" hidden="1" customHeight="1">
      <c r="A94" s="159"/>
      <c r="B94" s="160"/>
      <c r="C94" s="452"/>
      <c r="D94" s="142">
        <v>1</v>
      </c>
      <c r="E94" s="143" t="s">
        <v>93</v>
      </c>
      <c r="F94" s="111">
        <f>+[9]PRG1!F94+[9]Auditoría!F94</f>
        <v>0</v>
      </c>
      <c r="G94" s="111">
        <f>+[9]PRG2!F96</f>
        <v>0</v>
      </c>
      <c r="H94" s="111">
        <f>+[9]PROG3!F96</f>
        <v>0</v>
      </c>
      <c r="I94" s="111">
        <f>+[9]PROG4!F96</f>
        <v>0</v>
      </c>
      <c r="J94" s="127">
        <f>SUM(F94:I94)</f>
        <v>0</v>
      </c>
    </row>
    <row r="95" spans="1:12" ht="14.25" hidden="1" customHeight="1">
      <c r="A95" s="159"/>
      <c r="B95" s="160"/>
      <c r="C95" s="452"/>
      <c r="D95" s="142">
        <v>5</v>
      </c>
      <c r="E95" s="143" t="s">
        <v>94</v>
      </c>
      <c r="F95" s="111">
        <f>+[9]PRG1!F95+[9]Auditoría!F95</f>
        <v>0</v>
      </c>
      <c r="G95" s="111">
        <f>+[9]PRG2!F97</f>
        <v>0</v>
      </c>
      <c r="H95" s="111">
        <f>+[9]PROG3!F97</f>
        <v>0</v>
      </c>
      <c r="I95" s="111">
        <f>+[9]PROG4!F97</f>
        <v>0</v>
      </c>
      <c r="J95" s="127">
        <f>SUM(F95:I95)</f>
        <v>0</v>
      </c>
      <c r="L95" s="146">
        <f>+J82+J84+J85+J86+J87+J88+J89+J90</f>
        <v>146127600.97</v>
      </c>
    </row>
    <row r="96" spans="1:12" ht="14.25" hidden="1" customHeight="1">
      <c r="A96" s="159"/>
      <c r="B96" s="160"/>
      <c r="C96" s="160"/>
      <c r="D96" s="126">
        <v>99</v>
      </c>
      <c r="E96" s="114" t="s">
        <v>95</v>
      </c>
      <c r="F96" s="111">
        <f>+[9]PRG1!F96+[9]Auditoría!F96</f>
        <v>0</v>
      </c>
      <c r="G96" s="111">
        <f>+[9]PRG2!F98</f>
        <v>0</v>
      </c>
      <c r="H96" s="111">
        <f>+[9]PROG3!F98</f>
        <v>0</v>
      </c>
      <c r="I96" s="111">
        <f>+[9]PROG4!F98</f>
        <v>0</v>
      </c>
      <c r="J96" s="127">
        <f>SUM(F96:I96)</f>
        <v>0</v>
      </c>
    </row>
    <row r="97" spans="1:12" ht="14.25" hidden="1" customHeight="1">
      <c r="A97" s="159"/>
      <c r="B97" s="160"/>
      <c r="C97" s="160"/>
      <c r="D97" s="126"/>
      <c r="E97" s="114" t="s">
        <v>10</v>
      </c>
      <c r="F97" s="111"/>
      <c r="G97" s="111">
        <f>+[9]PRG2!F100</f>
        <v>0</v>
      </c>
      <c r="H97" s="111">
        <f>+[9]PROG3!F99</f>
        <v>0</v>
      </c>
      <c r="I97" s="111">
        <f>+[9]PROG4!F99</f>
        <v>0</v>
      </c>
      <c r="J97" s="127">
        <f>SUM(F97:I97)</f>
        <v>0</v>
      </c>
    </row>
    <row r="98" spans="1:12" ht="14.25" customHeight="1">
      <c r="A98" s="159" t="s">
        <v>10</v>
      </c>
      <c r="B98" s="160">
        <v>2</v>
      </c>
      <c r="C98" s="160"/>
      <c r="D98" s="126"/>
      <c r="E98" s="113" t="s">
        <v>96</v>
      </c>
      <c r="F98" s="128">
        <f>+F99+F104+F107+F115+F118</f>
        <v>13237725</v>
      </c>
      <c r="G98" s="128">
        <f>+G99+G104+G107+G115+G118</f>
        <v>182826936.13</v>
      </c>
      <c r="H98" s="128">
        <f>+H99+H104+H107+H115+H118</f>
        <v>188301248.88</v>
      </c>
      <c r="I98" s="128">
        <f>+I99+I104+I107+I115+I118</f>
        <v>0</v>
      </c>
      <c r="J98" s="127">
        <f>SUM(F98:I98)</f>
        <v>384365910.00999999</v>
      </c>
    </row>
    <row r="99" spans="1:12" s="108" customFormat="1" ht="14.25" customHeight="1">
      <c r="A99" s="159"/>
      <c r="B99" s="160"/>
      <c r="C99" s="160">
        <v>1</v>
      </c>
      <c r="D99" s="160"/>
      <c r="E99" s="113" t="s">
        <v>97</v>
      </c>
      <c r="F99" s="128">
        <f>SUM(F100:F103)</f>
        <v>12161780</v>
      </c>
      <c r="G99" s="128">
        <f>SUM(G100:G103)</f>
        <v>72344151.989999995</v>
      </c>
      <c r="H99" s="128">
        <f>SUM(H100:H103)</f>
        <v>36153646</v>
      </c>
      <c r="I99" s="128">
        <f>SUM(I100:I103)</f>
        <v>0</v>
      </c>
      <c r="J99" s="127">
        <f>SUM(F99:I99)</f>
        <v>120659577.98999999</v>
      </c>
      <c r="K99" s="105" t="s">
        <v>10</v>
      </c>
      <c r="L99" s="105">
        <f>+J217-J81</f>
        <v>7482710900.6399994</v>
      </c>
    </row>
    <row r="100" spans="1:12" ht="14.25" customHeight="1">
      <c r="A100" s="159"/>
      <c r="B100" s="160"/>
      <c r="C100" s="160"/>
      <c r="D100" s="126">
        <v>1</v>
      </c>
      <c r="E100" s="114" t="s">
        <v>98</v>
      </c>
      <c r="F100" s="111">
        <f>+[9]PRG1!F100+[9]Auditoría!F100</f>
        <v>10954755</v>
      </c>
      <c r="G100" s="111">
        <f>+[9]PRG2!F102</f>
        <v>69616833.049999997</v>
      </c>
      <c r="H100" s="111">
        <f>+[9]PROG3!F102</f>
        <v>36153646</v>
      </c>
      <c r="I100" s="111">
        <f>+[9]PROG4!F102</f>
        <v>0</v>
      </c>
      <c r="J100" s="127">
        <f>SUM(F100:I100)</f>
        <v>116725234.05</v>
      </c>
    </row>
    <row r="101" spans="1:12" ht="14.25" customHeight="1">
      <c r="A101" s="159"/>
      <c r="B101" s="160"/>
      <c r="C101" s="160"/>
      <c r="D101" s="126">
        <v>2</v>
      </c>
      <c r="E101" s="114" t="s">
        <v>99</v>
      </c>
      <c r="F101" s="111">
        <f>+[9]PRG1!F101+[9]Auditoría!F101</f>
        <v>0</v>
      </c>
      <c r="G101" s="111">
        <f>+[9]PRG2!F103</f>
        <v>1325594.5</v>
      </c>
      <c r="H101" s="111">
        <f>+[9]PROG3!F103</f>
        <v>0</v>
      </c>
      <c r="I101" s="111">
        <f>+[9]PROG4!F103</f>
        <v>0</v>
      </c>
      <c r="J101" s="127">
        <f>SUM(F101:I101)</f>
        <v>1325594.5</v>
      </c>
      <c r="K101" s="3" t="s">
        <v>10</v>
      </c>
    </row>
    <row r="102" spans="1:12" ht="14.25" customHeight="1">
      <c r="A102" s="159"/>
      <c r="B102" s="160"/>
      <c r="C102" s="160"/>
      <c r="D102" s="126">
        <v>4</v>
      </c>
      <c r="E102" s="114" t="s">
        <v>100</v>
      </c>
      <c r="F102" s="111">
        <f>+[9]PRG1!F102+[9]Auditoría!F102</f>
        <v>1207025</v>
      </c>
      <c r="G102" s="111">
        <f>+[9]PRG2!F104</f>
        <v>0</v>
      </c>
      <c r="H102" s="111">
        <f>+[9]PROG3!F104</f>
        <v>0</v>
      </c>
      <c r="I102" s="111">
        <f>+[9]PROG4!F104</f>
        <v>0</v>
      </c>
      <c r="J102" s="127">
        <f>SUM(F102:I102)</f>
        <v>1207025</v>
      </c>
      <c r="K102" s="101" t="s">
        <v>10</v>
      </c>
      <c r="L102" s="146">
        <f>+J100+J101+J102+J103</f>
        <v>120659577.98999999</v>
      </c>
    </row>
    <row r="103" spans="1:12" ht="14.25" customHeight="1">
      <c r="A103" s="123"/>
      <c r="B103" s="118"/>
      <c r="C103" s="118"/>
      <c r="D103" s="109">
        <v>99</v>
      </c>
      <c r="E103" s="114" t="s">
        <v>101</v>
      </c>
      <c r="F103" s="111">
        <f>+[9]PRG1!F103+[9]Auditoría!F103</f>
        <v>0</v>
      </c>
      <c r="G103" s="111">
        <f>+[9]PRG2!F105</f>
        <v>1401724.44</v>
      </c>
      <c r="H103" s="111">
        <f>+[9]PROG3!F105</f>
        <v>0</v>
      </c>
      <c r="I103" s="111">
        <f>+[9]PROG4!F105</f>
        <v>0</v>
      </c>
      <c r="J103" s="127">
        <f>SUM(F103:I103)</f>
        <v>1401724.44</v>
      </c>
    </row>
    <row r="104" spans="1:12" s="108" customFormat="1" ht="14.25" customHeight="1">
      <c r="A104" s="123"/>
      <c r="B104" s="118"/>
      <c r="C104" s="118">
        <v>2</v>
      </c>
      <c r="D104" s="118"/>
      <c r="E104" s="113" t="s">
        <v>102</v>
      </c>
      <c r="F104" s="128">
        <f>SUM(F105:F106)</f>
        <v>0</v>
      </c>
      <c r="G104" s="128">
        <f>SUM(G105:G106)</f>
        <v>3000000</v>
      </c>
      <c r="H104" s="128">
        <f>SUM(H105:H106)</f>
        <v>0</v>
      </c>
      <c r="I104" s="128">
        <f>SUM(I105:I106)</f>
        <v>0</v>
      </c>
      <c r="J104" s="127">
        <f>SUM(F104:I104)</f>
        <v>3000000</v>
      </c>
      <c r="K104" s="112"/>
      <c r="L104" s="112"/>
    </row>
    <row r="105" spans="1:12" ht="14.25" customHeight="1">
      <c r="A105" s="123"/>
      <c r="B105" s="118"/>
      <c r="C105" s="118"/>
      <c r="D105" s="109">
        <v>2</v>
      </c>
      <c r="E105" s="114" t="s">
        <v>103</v>
      </c>
      <c r="F105" s="111">
        <f>+[9]PRG1!F105+[9]Auditoría!F105</f>
        <v>0</v>
      </c>
      <c r="G105" s="111">
        <f>+[9]PRG2!F107</f>
        <v>3000000</v>
      </c>
      <c r="H105" s="111">
        <f>+[9]PROG3!F107</f>
        <v>0</v>
      </c>
      <c r="I105" s="111">
        <f>+[9]PROG4!F107</f>
        <v>0</v>
      </c>
      <c r="J105" s="127">
        <f>SUM(F105:I105)</f>
        <v>3000000</v>
      </c>
      <c r="K105" s="104"/>
      <c r="L105" s="104"/>
    </row>
    <row r="106" spans="1:12" ht="14.25" hidden="1" customHeight="1">
      <c r="A106" s="123"/>
      <c r="B106" s="118"/>
      <c r="C106" s="118"/>
      <c r="D106" s="109">
        <v>3</v>
      </c>
      <c r="E106" s="114" t="s">
        <v>104</v>
      </c>
      <c r="F106" s="111">
        <f>+[9]PRG1!F106+[9]Auditoría!F106</f>
        <v>0</v>
      </c>
      <c r="G106" s="111">
        <f>+[9]PRG2!F108</f>
        <v>0</v>
      </c>
      <c r="H106" s="111">
        <f>+[9]PROG3!F108</f>
        <v>0</v>
      </c>
      <c r="I106" s="111">
        <f>+[9]PROG4!F108</f>
        <v>0</v>
      </c>
      <c r="J106" s="127">
        <f>SUM(F106:I106)</f>
        <v>0</v>
      </c>
      <c r="K106" s="104" t="s">
        <v>10</v>
      </c>
      <c r="L106" s="104"/>
    </row>
    <row r="107" spans="1:12" s="108" customFormat="1" ht="14.25" customHeight="1">
      <c r="A107" s="123"/>
      <c r="B107" s="118"/>
      <c r="C107" s="118">
        <v>3</v>
      </c>
      <c r="D107" s="118"/>
      <c r="E107" s="113" t="s">
        <v>105</v>
      </c>
      <c r="F107" s="128">
        <f>SUM(F108:F114)</f>
        <v>0</v>
      </c>
      <c r="G107" s="128">
        <f>SUM(G108:G114)</f>
        <v>86712806.25999999</v>
      </c>
      <c r="H107" s="128">
        <f>SUM(H108:H114)</f>
        <v>145222148.81</v>
      </c>
      <c r="I107" s="128">
        <f>SUM(I108:I114)</f>
        <v>0</v>
      </c>
      <c r="J107" s="127">
        <f>SUM(F107:I107)</f>
        <v>231934955.06999999</v>
      </c>
    </row>
    <row r="108" spans="1:12" ht="14.25" customHeight="1">
      <c r="A108" s="123"/>
      <c r="B108" s="118"/>
      <c r="C108" s="118"/>
      <c r="D108" s="109">
        <v>1</v>
      </c>
      <c r="E108" s="114" t="s">
        <v>106</v>
      </c>
      <c r="F108" s="111">
        <f>+[9]PRG1!F108+[9]Auditoría!F108</f>
        <v>0</v>
      </c>
      <c r="G108" s="111">
        <f>+[9]PRG2!F110</f>
        <v>10476029.52</v>
      </c>
      <c r="H108" s="111">
        <f>+[9]PROG3!F110</f>
        <v>0</v>
      </c>
      <c r="I108" s="111">
        <f>+[9]PROG4!F110</f>
        <v>0</v>
      </c>
      <c r="J108" s="127">
        <f>SUM(F108:I108)</f>
        <v>10476029.52</v>
      </c>
      <c r="K108" s="102">
        <f>+J108+J109+J110+J111+J112+J113+J114</f>
        <v>231934955.07000002</v>
      </c>
    </row>
    <row r="109" spans="1:12" ht="14.25" customHeight="1">
      <c r="A109" s="123"/>
      <c r="B109" s="118"/>
      <c r="C109" s="118"/>
      <c r="D109" s="109">
        <v>2</v>
      </c>
      <c r="E109" s="114" t="s">
        <v>107</v>
      </c>
      <c r="F109" s="111">
        <f>+[9]PRG1!F109+[9]Auditoría!F109</f>
        <v>0</v>
      </c>
      <c r="G109" s="111">
        <f>+[9]PRG2!F111</f>
        <v>71286231.939999998</v>
      </c>
      <c r="H109" s="111">
        <f>+[9]PROG3!F111</f>
        <v>135223628.81</v>
      </c>
      <c r="I109" s="111">
        <f>+[9]PROG4!F111</f>
        <v>0</v>
      </c>
      <c r="J109" s="127">
        <f>SUM(F109:I109)</f>
        <v>206509860.75</v>
      </c>
    </row>
    <row r="110" spans="1:12" ht="14.25" customHeight="1">
      <c r="A110" s="123"/>
      <c r="B110" s="118"/>
      <c r="C110" s="118"/>
      <c r="D110" s="109">
        <v>3</v>
      </c>
      <c r="E110" s="114" t="s">
        <v>108</v>
      </c>
      <c r="F110" s="111">
        <f>+[9]PRG1!F110+[9]Auditoría!F110</f>
        <v>0</v>
      </c>
      <c r="G110" s="111">
        <f>+[9]PRG2!F112</f>
        <v>4853204.8</v>
      </c>
      <c r="H110" s="111">
        <f>+[9]PROG3!F112</f>
        <v>9998520</v>
      </c>
      <c r="I110" s="111">
        <f>+[9]PROG4!F112</f>
        <v>0</v>
      </c>
      <c r="J110" s="127">
        <f>SUM(F110:I110)</f>
        <v>14851724.800000001</v>
      </c>
    </row>
    <row r="111" spans="1:12" ht="14.25" hidden="1" customHeight="1">
      <c r="A111" s="123"/>
      <c r="B111" s="118"/>
      <c r="C111" s="118"/>
      <c r="D111" s="109">
        <v>4</v>
      </c>
      <c r="E111" s="114" t="s">
        <v>109</v>
      </c>
      <c r="F111" s="111">
        <f>+[9]PRG1!F111+[9]Auditoría!F111</f>
        <v>0</v>
      </c>
      <c r="G111" s="111">
        <f>+[9]PRG2!F113</f>
        <v>0</v>
      </c>
      <c r="H111" s="111">
        <f>+[9]PROG3!F113</f>
        <v>0</v>
      </c>
      <c r="I111" s="111">
        <f>+[9]PROG4!F113</f>
        <v>0</v>
      </c>
      <c r="J111" s="127">
        <f>SUM(F111:I111)</f>
        <v>0</v>
      </c>
    </row>
    <row r="112" spans="1:12" ht="14.25" hidden="1" customHeight="1">
      <c r="A112" s="123"/>
      <c r="B112" s="118"/>
      <c r="C112" s="118"/>
      <c r="D112" s="109">
        <v>5</v>
      </c>
      <c r="E112" s="114" t="s">
        <v>110</v>
      </c>
      <c r="F112" s="111">
        <f>+[9]PRG1!F112+[9]Auditoría!F112</f>
        <v>0</v>
      </c>
      <c r="G112" s="111">
        <f>+[9]PRG2!F114</f>
        <v>0</v>
      </c>
      <c r="H112" s="111">
        <f>+[9]PROG3!F114</f>
        <v>0</v>
      </c>
      <c r="I112" s="111">
        <f>+[9]PROG4!F114</f>
        <v>0</v>
      </c>
      <c r="J112" s="127">
        <f>SUM(F112:I112)</f>
        <v>0</v>
      </c>
    </row>
    <row r="113" spans="1:12" ht="14.25" customHeight="1">
      <c r="A113" s="123"/>
      <c r="B113" s="118"/>
      <c r="C113" s="118"/>
      <c r="D113" s="109">
        <v>6</v>
      </c>
      <c r="E113" s="114" t="s">
        <v>111</v>
      </c>
      <c r="F113" s="111">
        <f>+[9]PRG1!F113+[9]Auditoría!F113</f>
        <v>0</v>
      </c>
      <c r="G113" s="111">
        <f>+[9]PRG2!F115</f>
        <v>97340</v>
      </c>
      <c r="H113" s="111">
        <f>+[9]PROG3!F115</f>
        <v>0</v>
      </c>
      <c r="I113" s="111">
        <f>+[9]PROG4!F115</f>
        <v>0</v>
      </c>
      <c r="J113" s="127">
        <f>SUM(F113:I113)</f>
        <v>97340</v>
      </c>
    </row>
    <row r="114" spans="1:12" ht="14.25" hidden="1" customHeight="1">
      <c r="A114" s="123"/>
      <c r="B114" s="118"/>
      <c r="C114" s="118"/>
      <c r="D114" s="109">
        <v>99</v>
      </c>
      <c r="E114" s="114" t="s">
        <v>112</v>
      </c>
      <c r="F114" s="111">
        <f>+[9]PRG1!F114+[9]Auditoría!F114</f>
        <v>0</v>
      </c>
      <c r="G114" s="111">
        <f>+[9]PRG2!F116</f>
        <v>0</v>
      </c>
      <c r="H114" s="111">
        <f>+[9]PROG3!F116</f>
        <v>0</v>
      </c>
      <c r="I114" s="111">
        <f>+[9]PROG4!F116</f>
        <v>0</v>
      </c>
      <c r="J114" s="127">
        <f>SUM(F114:I114)</f>
        <v>0</v>
      </c>
    </row>
    <row r="115" spans="1:12" s="108" customFormat="1" ht="14.25" customHeight="1">
      <c r="A115" s="123"/>
      <c r="B115" s="118"/>
      <c r="C115" s="118">
        <v>4</v>
      </c>
      <c r="D115" s="118"/>
      <c r="E115" s="113" t="s">
        <v>113</v>
      </c>
      <c r="F115" s="128">
        <f>SUM(F116:F117)</f>
        <v>139050</v>
      </c>
      <c r="G115" s="128">
        <f>SUM(G116:G117)</f>
        <v>3253085</v>
      </c>
      <c r="H115" s="128">
        <f>SUM(H116:H117)</f>
        <v>1420654.07</v>
      </c>
      <c r="I115" s="128">
        <f>SUM(I116:I117)</f>
        <v>0</v>
      </c>
      <c r="J115" s="127">
        <f>SUM(F115:I115)</f>
        <v>4812789.07</v>
      </c>
    </row>
    <row r="116" spans="1:12" ht="14.25" customHeight="1">
      <c r="A116" s="123"/>
      <c r="B116" s="118"/>
      <c r="C116" s="118"/>
      <c r="D116" s="109">
        <v>1</v>
      </c>
      <c r="E116" s="114" t="s">
        <v>114</v>
      </c>
      <c r="F116" s="111">
        <f>+[9]PRG1!F116+[9]Auditoría!F116</f>
        <v>0</v>
      </c>
      <c r="G116" s="111">
        <f>+[9]PRG2!F118</f>
        <v>2808200</v>
      </c>
      <c r="H116" s="111">
        <f>+[9]PROG3!F118</f>
        <v>479886.2</v>
      </c>
      <c r="I116" s="111">
        <f>+[9]PROG4!F118</f>
        <v>0</v>
      </c>
      <c r="J116" s="127">
        <f>SUM(F116:I116)</f>
        <v>3288086.2</v>
      </c>
      <c r="K116" s="146">
        <f>+J116+J117</f>
        <v>4812789.07</v>
      </c>
    </row>
    <row r="117" spans="1:12" ht="14.25" customHeight="1">
      <c r="A117" s="123"/>
      <c r="B117" s="118"/>
      <c r="C117" s="118"/>
      <c r="D117" s="109">
        <v>2</v>
      </c>
      <c r="E117" s="114" t="s">
        <v>115</v>
      </c>
      <c r="F117" s="111">
        <f>+[9]PRG1!F117+[9]Auditoría!F117</f>
        <v>139050</v>
      </c>
      <c r="G117" s="111">
        <f>+[9]PRG2!F119</f>
        <v>444885</v>
      </c>
      <c r="H117" s="111">
        <f>+[9]PROG3!F119</f>
        <v>940767.87</v>
      </c>
      <c r="I117" s="111">
        <f>+[9]PROG4!F119</f>
        <v>0</v>
      </c>
      <c r="J117" s="127">
        <f>SUM(F117:I117)</f>
        <v>1524702.87</v>
      </c>
    </row>
    <row r="118" spans="1:12" s="108" customFormat="1" ht="14.25" customHeight="1">
      <c r="A118" s="123"/>
      <c r="B118" s="118"/>
      <c r="C118" s="118">
        <v>99</v>
      </c>
      <c r="D118" s="118"/>
      <c r="E118" s="113" t="s">
        <v>116</v>
      </c>
      <c r="F118" s="128">
        <f>SUM(F119:F126)</f>
        <v>936895</v>
      </c>
      <c r="G118" s="128">
        <f>SUM(G119:G126)</f>
        <v>17516892.880000003</v>
      </c>
      <c r="H118" s="128">
        <f>SUM(H119:H126)</f>
        <v>5504800</v>
      </c>
      <c r="I118" s="128">
        <f>SUM(I119:I126)</f>
        <v>0</v>
      </c>
      <c r="J118" s="127">
        <f>SUM(F118:I118)</f>
        <v>23958587.880000003</v>
      </c>
    </row>
    <row r="119" spans="1:12" ht="14.25" customHeight="1">
      <c r="A119" s="123"/>
      <c r="B119" s="118"/>
      <c r="C119" s="118"/>
      <c r="D119" s="109">
        <v>1</v>
      </c>
      <c r="E119" s="114" t="s">
        <v>117</v>
      </c>
      <c r="F119" s="111">
        <f>+[9]PRG1!F119+[9]Auditoría!F119</f>
        <v>399630</v>
      </c>
      <c r="G119" s="111">
        <f>+[9]PRG2!F121</f>
        <v>1721330</v>
      </c>
      <c r="H119" s="111">
        <f>+[9]PROG3!F121</f>
        <v>0</v>
      </c>
      <c r="I119" s="111">
        <f>+[9]PROG4!F121</f>
        <v>0</v>
      </c>
      <c r="J119" s="127">
        <f>SUM(F119:I119)</f>
        <v>2120960</v>
      </c>
    </row>
    <row r="120" spans="1:12" ht="14.25" hidden="1" customHeight="1">
      <c r="A120" s="123"/>
      <c r="B120" s="118"/>
      <c r="C120" s="118"/>
      <c r="D120" s="109">
        <v>2</v>
      </c>
      <c r="E120" s="147" t="s">
        <v>118</v>
      </c>
      <c r="F120" s="111">
        <f>+[9]PRG1!F120+[9]Auditoría!F120</f>
        <v>0</v>
      </c>
      <c r="G120" s="111">
        <f>+[9]PRG2!F122</f>
        <v>0</v>
      </c>
      <c r="H120" s="111">
        <f>+[9]PROG3!F122</f>
        <v>0</v>
      </c>
      <c r="I120" s="111">
        <f>+[9]PROG4!F122</f>
        <v>0</v>
      </c>
      <c r="J120" s="127">
        <f>SUM(F120:I120)</f>
        <v>0</v>
      </c>
    </row>
    <row r="121" spans="1:12" ht="14.25" customHeight="1">
      <c r="A121" s="123"/>
      <c r="B121" s="118"/>
      <c r="C121" s="118"/>
      <c r="D121" s="109">
        <v>3</v>
      </c>
      <c r="E121" s="114" t="s">
        <v>119</v>
      </c>
      <c r="F121" s="111">
        <f>+[9]PRG1!F121+[9]Auditoría!F121</f>
        <v>84225</v>
      </c>
      <c r="G121" s="111">
        <f>+[9]PRG2!F123</f>
        <v>12160</v>
      </c>
      <c r="H121" s="111">
        <f>+[9]PROG3!F123</f>
        <v>0</v>
      </c>
      <c r="I121" s="111">
        <f>+[9]PROG4!F123</f>
        <v>0</v>
      </c>
      <c r="J121" s="127">
        <f>SUM(F121:I121)</f>
        <v>96385</v>
      </c>
    </row>
    <row r="122" spans="1:12" ht="14.25" customHeight="1">
      <c r="A122" s="123"/>
      <c r="B122" s="118"/>
      <c r="C122" s="118"/>
      <c r="D122" s="109">
        <v>4</v>
      </c>
      <c r="E122" s="114" t="s">
        <v>120</v>
      </c>
      <c r="F122" s="111">
        <f>+[9]PRG1!F122+[9]Auditoría!F122</f>
        <v>453040</v>
      </c>
      <c r="G122" s="111">
        <f>+[9]PRG2!F124</f>
        <v>6325268.4000000004</v>
      </c>
      <c r="H122" s="111">
        <f>+[9]PROG3!F124</f>
        <v>1506150</v>
      </c>
      <c r="I122" s="111">
        <f>+[9]PROG4!F124</f>
        <v>0</v>
      </c>
      <c r="J122" s="127">
        <f>SUM(F122:I122)</f>
        <v>8284458.4000000004</v>
      </c>
    </row>
    <row r="123" spans="1:12" ht="14.25" customHeight="1">
      <c r="A123" s="123"/>
      <c r="B123" s="118"/>
      <c r="C123" s="118"/>
      <c r="D123" s="109">
        <v>5</v>
      </c>
      <c r="E123" s="114" t="s">
        <v>121</v>
      </c>
      <c r="F123" s="111">
        <f>+[9]PRG1!F123+[9]Auditoría!F123</f>
        <v>0</v>
      </c>
      <c r="G123" s="111">
        <f>+[9]PRG2!F125</f>
        <v>642664</v>
      </c>
      <c r="H123" s="111">
        <f>+[9]PROG3!F125</f>
        <v>0</v>
      </c>
      <c r="I123" s="111">
        <f>+[9]PROG4!F125</f>
        <v>0</v>
      </c>
      <c r="J123" s="127">
        <f>SUM(F123:I123)</f>
        <v>642664</v>
      </c>
      <c r="L123" s="146">
        <f>+J119+J122+J121+J123+J124+J125+J126</f>
        <v>23958587.880000003</v>
      </c>
    </row>
    <row r="124" spans="1:12" ht="14.25" customHeight="1">
      <c r="A124" s="123"/>
      <c r="B124" s="118"/>
      <c r="C124" s="118"/>
      <c r="D124" s="109">
        <v>6</v>
      </c>
      <c r="E124" s="114" t="s">
        <v>122</v>
      </c>
      <c r="F124" s="111">
        <f>+[9]PRG1!F124+[9]Auditoría!F124</f>
        <v>0</v>
      </c>
      <c r="G124" s="111">
        <f>+[9]PRG2!F126</f>
        <v>8815470.4800000004</v>
      </c>
      <c r="H124" s="111">
        <f>+[9]PROG3!F126</f>
        <v>3998650</v>
      </c>
      <c r="I124" s="111">
        <f>+[9]PROG4!F126</f>
        <v>0</v>
      </c>
      <c r="J124" s="127">
        <f>SUM(F124:I124)</f>
        <v>12814120.48</v>
      </c>
    </row>
    <row r="125" spans="1:12" ht="14.25" hidden="1" customHeight="1">
      <c r="A125" s="123"/>
      <c r="B125" s="118"/>
      <c r="C125" s="118"/>
      <c r="D125" s="109">
        <v>7</v>
      </c>
      <c r="E125" s="114" t="s">
        <v>123</v>
      </c>
      <c r="F125" s="111">
        <f>+[9]PRG1!F125+[9]Auditoría!F125</f>
        <v>0</v>
      </c>
      <c r="G125" s="111">
        <f>+[9]PRG2!F127</f>
        <v>0</v>
      </c>
      <c r="H125" s="111">
        <f>+[9]PROG3!F127</f>
        <v>0</v>
      </c>
      <c r="I125" s="111">
        <f>+[9]PROG4!F127</f>
        <v>0</v>
      </c>
      <c r="J125" s="127">
        <f>SUM(F125:I125)</f>
        <v>0</v>
      </c>
    </row>
    <row r="126" spans="1:12" ht="14.25" hidden="1" customHeight="1">
      <c r="A126" s="123"/>
      <c r="B126" s="118"/>
      <c r="C126" s="118"/>
      <c r="D126" s="109">
        <v>99</v>
      </c>
      <c r="E126" s="114" t="s">
        <v>124</v>
      </c>
      <c r="F126" s="111">
        <f>+[9]PRG1!F126+[9]Auditoría!F126</f>
        <v>0</v>
      </c>
      <c r="G126" s="111">
        <f>+[9]PRG2!F128</f>
        <v>0</v>
      </c>
      <c r="H126" s="111">
        <f>+[9]PROG3!F128</f>
        <v>0</v>
      </c>
      <c r="I126" s="111">
        <f>+[9]PROG4!F128</f>
        <v>0</v>
      </c>
      <c r="J126" s="127">
        <f>SUM(F126:I126)</f>
        <v>0</v>
      </c>
    </row>
    <row r="127" spans="1:12" ht="14.25" hidden="1" customHeight="1">
      <c r="A127" s="123"/>
      <c r="B127" s="118"/>
      <c r="C127" s="118"/>
      <c r="D127" s="109"/>
      <c r="E127" s="114"/>
      <c r="F127" s="111"/>
      <c r="G127" s="111"/>
      <c r="H127" s="111"/>
      <c r="I127" s="111"/>
      <c r="J127" s="127">
        <f>SUM(F127:I127)</f>
        <v>0</v>
      </c>
    </row>
    <row r="128" spans="1:12" ht="14.25" hidden="1" customHeight="1">
      <c r="A128" s="123" t="s">
        <v>10</v>
      </c>
      <c r="B128" s="118">
        <v>3</v>
      </c>
      <c r="C128" s="118"/>
      <c r="D128" s="109"/>
      <c r="E128" s="113" t="s">
        <v>125</v>
      </c>
      <c r="F128" s="128">
        <f>+F129</f>
        <v>0</v>
      </c>
      <c r="G128" s="128">
        <f>+G129</f>
        <v>0</v>
      </c>
      <c r="H128" s="128">
        <f>+H129</f>
        <v>0</v>
      </c>
      <c r="I128" s="128">
        <f>+I129</f>
        <v>0</v>
      </c>
      <c r="J128" s="127">
        <f>SUM(F128:I128)</f>
        <v>0</v>
      </c>
    </row>
    <row r="129" spans="1:12" s="108" customFormat="1" ht="14.25" hidden="1" customHeight="1">
      <c r="A129" s="123"/>
      <c r="B129" s="118"/>
      <c r="C129" s="118">
        <v>2</v>
      </c>
      <c r="D129" s="118"/>
      <c r="E129" s="113" t="s">
        <v>126</v>
      </c>
      <c r="F129" s="128">
        <f>SUM(F130)</f>
        <v>0</v>
      </c>
      <c r="G129" s="128">
        <f>SUM(G130:G131)</f>
        <v>0</v>
      </c>
      <c r="H129" s="128">
        <f>SUM(H130)</f>
        <v>0</v>
      </c>
      <c r="I129" s="128">
        <f>SUM(I130)</f>
        <v>0</v>
      </c>
      <c r="J129" s="127">
        <f>SUM(F129:I129)</f>
        <v>0</v>
      </c>
    </row>
    <row r="130" spans="1:12" ht="14.25" hidden="1" customHeight="1">
      <c r="A130" s="123"/>
      <c r="B130" s="118"/>
      <c r="C130" s="118"/>
      <c r="D130" s="109">
        <v>5</v>
      </c>
      <c r="E130" s="114" t="s">
        <v>127</v>
      </c>
      <c r="F130" s="111">
        <f>+[9]PRG1!F130+[9]Auditoría!F130</f>
        <v>0</v>
      </c>
      <c r="G130" s="111">
        <f>+[9]PRG2!F132</f>
        <v>0</v>
      </c>
      <c r="H130" s="111">
        <f>+[9]PROG3!F132</f>
        <v>0</v>
      </c>
      <c r="I130" s="111">
        <f>+[9]PROG4!F132</f>
        <v>0</v>
      </c>
      <c r="J130" s="127">
        <f>SUM(F130:I130)</f>
        <v>0</v>
      </c>
    </row>
    <row r="131" spans="1:12" ht="14.25" hidden="1" customHeight="1">
      <c r="A131" s="123"/>
      <c r="B131" s="118"/>
      <c r="C131" s="118"/>
      <c r="D131" s="109">
        <v>6</v>
      </c>
      <c r="E131" s="114" t="s">
        <v>128</v>
      </c>
      <c r="F131" s="111">
        <f>+[9]PRG1!F131+[9]Auditoría!F131</f>
        <v>0</v>
      </c>
      <c r="G131" s="111">
        <f>+[9]PRG2!F133</f>
        <v>0</v>
      </c>
      <c r="H131" s="111">
        <f>+[9]PROG3!F133</f>
        <v>0</v>
      </c>
      <c r="I131" s="111">
        <f>+[9]PROG4!F133</f>
        <v>0</v>
      </c>
      <c r="J131" s="127">
        <f>SUM(F131:I131)</f>
        <v>0</v>
      </c>
    </row>
    <row r="132" spans="1:12" ht="14.25" hidden="1" customHeight="1">
      <c r="A132" s="123"/>
      <c r="B132" s="118"/>
      <c r="C132" s="118"/>
      <c r="D132" s="109"/>
      <c r="E132" s="450" t="s">
        <v>10</v>
      </c>
      <c r="F132" s="111"/>
      <c r="G132" s="111"/>
      <c r="H132" s="111"/>
      <c r="I132" s="111"/>
      <c r="J132" s="127">
        <f>SUM(F132:I132)</f>
        <v>0</v>
      </c>
    </row>
    <row r="133" spans="1:12" s="108" customFormat="1" ht="14.25" customHeight="1">
      <c r="A133" s="123"/>
      <c r="B133" s="118">
        <v>5</v>
      </c>
      <c r="C133" s="118"/>
      <c r="D133" s="118"/>
      <c r="E133" s="276" t="s">
        <v>129</v>
      </c>
      <c r="F133" s="128">
        <f>+F134+F143+F149+F153</f>
        <v>15076018.859999999</v>
      </c>
      <c r="G133" s="128">
        <f>+G134+G143+G149+G153</f>
        <v>173744498.78999999</v>
      </c>
      <c r="H133" s="128">
        <f>+H134+H143+H149+H153</f>
        <v>4248246990.6700001</v>
      </c>
      <c r="I133" s="128">
        <f>+I134+I143+I149+I153</f>
        <v>0</v>
      </c>
      <c r="J133" s="127">
        <f>SUM(F133:I133)</f>
        <v>4437067508.3199997</v>
      </c>
    </row>
    <row r="134" spans="1:12" s="108" customFormat="1" ht="14.25" customHeight="1">
      <c r="A134" s="123"/>
      <c r="B134" s="118"/>
      <c r="C134" s="118">
        <v>1</v>
      </c>
      <c r="D134" s="118"/>
      <c r="E134" s="276" t="s">
        <v>130</v>
      </c>
      <c r="F134" s="128">
        <f>SUM(F135:F142)</f>
        <v>10738918.859999999</v>
      </c>
      <c r="G134" s="128">
        <f>SUM(G135:G142)</f>
        <v>119962120.19999999</v>
      </c>
      <c r="H134" s="128">
        <f>SUM(H135:H142)</f>
        <v>34065625.899999999</v>
      </c>
      <c r="I134" s="128">
        <f>SUM(I135:I142)</f>
        <v>0</v>
      </c>
      <c r="J134" s="127">
        <f>SUM(F134:I134)</f>
        <v>164766664.95999998</v>
      </c>
    </row>
    <row r="135" spans="1:12" ht="14.25" customHeight="1">
      <c r="A135" s="123"/>
      <c r="B135" s="118"/>
      <c r="C135" s="118"/>
      <c r="D135" s="109">
        <v>1</v>
      </c>
      <c r="E135" s="450" t="s">
        <v>131</v>
      </c>
      <c r="F135" s="111">
        <f>+[9]PRG1!F135+[9]Auditoría!F135</f>
        <v>0</v>
      </c>
      <c r="G135" s="111">
        <f>+[9]PRG2!F137</f>
        <v>10990000</v>
      </c>
      <c r="H135" s="111">
        <f>+[9]PROG3!F137</f>
        <v>0</v>
      </c>
      <c r="I135" s="111">
        <f>+[9]PROG4!F137</f>
        <v>0</v>
      </c>
      <c r="J135" s="127">
        <f>SUM(F135:I135)</f>
        <v>10990000</v>
      </c>
    </row>
    <row r="136" spans="1:12" ht="14.25" customHeight="1">
      <c r="A136" s="123"/>
      <c r="B136" s="118"/>
      <c r="C136" s="118"/>
      <c r="D136" s="109">
        <v>2</v>
      </c>
      <c r="E136" s="450" t="s">
        <v>132</v>
      </c>
      <c r="F136" s="111">
        <f>+[9]PRG1!F136+[9]Auditoría!F136</f>
        <v>573034.67999999993</v>
      </c>
      <c r="G136" s="111">
        <f>+[9]PRG2!F138</f>
        <v>0</v>
      </c>
      <c r="H136" s="111">
        <f>+[9]PROG3!F138</f>
        <v>0</v>
      </c>
      <c r="I136" s="111">
        <f>+[9]PROG4!F138</f>
        <v>0</v>
      </c>
      <c r="J136" s="127">
        <f>SUM(F136:I136)</f>
        <v>573034.67999999993</v>
      </c>
      <c r="L136" s="146">
        <f>+J135+J136+J137+J138+J139+J141+J142</f>
        <v>164766664.95999998</v>
      </c>
    </row>
    <row r="137" spans="1:12" ht="14.25" hidden="1" customHeight="1">
      <c r="A137" s="123"/>
      <c r="B137" s="118"/>
      <c r="C137" s="118"/>
      <c r="D137" s="109">
        <v>3</v>
      </c>
      <c r="E137" s="450" t="s">
        <v>133</v>
      </c>
      <c r="F137" s="111">
        <f>+[9]PRG1!F137+[9]Auditoría!F137</f>
        <v>0</v>
      </c>
      <c r="G137" s="111">
        <f>+[9]PRG2!F139</f>
        <v>0</v>
      </c>
      <c r="H137" s="111">
        <f>+[9]PROG3!F139</f>
        <v>0</v>
      </c>
      <c r="I137" s="111">
        <f>+[9]PROG4!F139</f>
        <v>0</v>
      </c>
      <c r="J137" s="127">
        <f>SUM(F137:I137)</f>
        <v>0</v>
      </c>
    </row>
    <row r="138" spans="1:12" ht="14.25" customHeight="1">
      <c r="A138" s="123"/>
      <c r="B138" s="118"/>
      <c r="C138" s="118"/>
      <c r="D138" s="109">
        <v>4</v>
      </c>
      <c r="E138" s="450" t="s">
        <v>134</v>
      </c>
      <c r="F138" s="111">
        <f>+[9]PRG1!F138+[9]Auditoría!F138</f>
        <v>7458371.4500000002</v>
      </c>
      <c r="G138" s="111">
        <f>+[9]PRG2!F140</f>
        <v>308448</v>
      </c>
      <c r="H138" s="111">
        <f>+[9]PROG3!F140</f>
        <v>0</v>
      </c>
      <c r="I138" s="111">
        <f>+[9]PROG4!F140</f>
        <v>0</v>
      </c>
      <c r="J138" s="127">
        <f>SUM(F138:I138)</f>
        <v>7766819.4500000002</v>
      </c>
    </row>
    <row r="139" spans="1:12" ht="14.25" customHeight="1">
      <c r="A139" s="123"/>
      <c r="B139" s="118"/>
      <c r="C139" s="118"/>
      <c r="D139" s="109">
        <v>5</v>
      </c>
      <c r="E139" s="450" t="s">
        <v>135</v>
      </c>
      <c r="F139" s="111">
        <f>+[9]PRG1!F139+[9]Auditoría!F139</f>
        <v>2707512.73</v>
      </c>
      <c r="G139" s="111">
        <f>+[9]PRG2!F141</f>
        <v>452542.6</v>
      </c>
      <c r="H139" s="111">
        <f>+[9]PROG3!F141</f>
        <v>34065625.899999999</v>
      </c>
      <c r="I139" s="111">
        <f>+[9]PROG4!F141</f>
        <v>0</v>
      </c>
      <c r="J139" s="127">
        <f>SUM(F139:I139)</f>
        <v>37225681.229999997</v>
      </c>
    </row>
    <row r="140" spans="1:12" ht="14.25" hidden="1" customHeight="1">
      <c r="A140" s="123"/>
      <c r="B140" s="118"/>
      <c r="C140" s="118"/>
      <c r="D140" s="109">
        <v>6</v>
      </c>
      <c r="E140" s="114" t="s">
        <v>136</v>
      </c>
      <c r="F140" s="111">
        <f>+[9]PRG1!F140+[9]Auditoría!F140</f>
        <v>0</v>
      </c>
      <c r="G140" s="111">
        <f>+[9]PRG2!F142</f>
        <v>0</v>
      </c>
      <c r="H140" s="111">
        <f>+[9]PROG3!F142</f>
        <v>0</v>
      </c>
      <c r="I140" s="111">
        <f>+[9]PROG4!F142</f>
        <v>0</v>
      </c>
      <c r="J140" s="127">
        <f>SUM(F140:I140)</f>
        <v>0</v>
      </c>
    </row>
    <row r="141" spans="1:12" ht="14.25" hidden="1" customHeight="1">
      <c r="A141" s="123"/>
      <c r="B141" s="118"/>
      <c r="C141" s="118"/>
      <c r="D141" s="109">
        <v>7</v>
      </c>
      <c r="E141" s="114" t="s">
        <v>137</v>
      </c>
      <c r="F141" s="111">
        <f>+[9]PRG1!F141+[9]Auditoría!F141</f>
        <v>0</v>
      </c>
      <c r="G141" s="111">
        <f>+[9]PRG2!F143</f>
        <v>0</v>
      </c>
      <c r="H141" s="111">
        <f>+[9]PROG3!F143</f>
        <v>0</v>
      </c>
      <c r="I141" s="111">
        <f>+[9]PROG4!F143</f>
        <v>0</v>
      </c>
      <c r="J141" s="127">
        <f>SUM(F141:I141)</f>
        <v>0</v>
      </c>
    </row>
    <row r="142" spans="1:12" ht="14.25" customHeight="1">
      <c r="A142" s="123"/>
      <c r="B142" s="118"/>
      <c r="C142" s="118"/>
      <c r="D142" s="109">
        <v>99</v>
      </c>
      <c r="E142" s="450" t="s">
        <v>138</v>
      </c>
      <c r="F142" s="111">
        <f>+[9]PRG1!F142+[9]Auditoría!F142</f>
        <v>0</v>
      </c>
      <c r="G142" s="111">
        <f>+[9]PRG2!F144</f>
        <v>108211129.59999999</v>
      </c>
      <c r="H142" s="111">
        <f>+[9]PROG3!F144</f>
        <v>0</v>
      </c>
      <c r="I142" s="111">
        <f>+[9]PROG4!F144</f>
        <v>0</v>
      </c>
      <c r="J142" s="127">
        <f>SUM(F142:I142)</f>
        <v>108211129.59999999</v>
      </c>
    </row>
    <row r="143" spans="1:12" s="108" customFormat="1" ht="14.25" customHeight="1">
      <c r="A143" s="123"/>
      <c r="B143" s="118"/>
      <c r="C143" s="118">
        <v>2</v>
      </c>
      <c r="D143" s="118"/>
      <c r="E143" s="276" t="s">
        <v>139</v>
      </c>
      <c r="F143" s="128">
        <f>SUM(F144:F148)</f>
        <v>0</v>
      </c>
      <c r="G143" s="128">
        <f>SUM(G144:G148)</f>
        <v>53782378.590000004</v>
      </c>
      <c r="H143" s="128">
        <f>SUM(H144:H148)</f>
        <v>4214181364.77</v>
      </c>
      <c r="I143" s="128">
        <f>SUM(I144:I148)</f>
        <v>0</v>
      </c>
      <c r="J143" s="127">
        <f>SUM(F143:I143)</f>
        <v>4267963743.3600001</v>
      </c>
    </row>
    <row r="144" spans="1:12" ht="14.25" customHeight="1">
      <c r="A144" s="123"/>
      <c r="B144" s="118"/>
      <c r="C144" s="118"/>
      <c r="D144" s="109">
        <v>1</v>
      </c>
      <c r="E144" s="450" t="s">
        <v>140</v>
      </c>
      <c r="F144" s="111">
        <f>+[9]PRG1!F144+[9]Auditoría!F144</f>
        <v>0</v>
      </c>
      <c r="G144" s="111">
        <f>+[9]PRG2!F146</f>
        <v>0</v>
      </c>
      <c r="H144" s="111">
        <f>+[9]PROG3!F146</f>
        <v>1738390000</v>
      </c>
      <c r="I144" s="111">
        <f>+[9]PROG4!F146</f>
        <v>0</v>
      </c>
      <c r="J144" s="127">
        <f>SUM(F144:I144)</f>
        <v>1738390000</v>
      </c>
    </row>
    <row r="145" spans="1:10" ht="14.25" customHeight="1">
      <c r="A145" s="123"/>
      <c r="B145" s="118"/>
      <c r="C145" s="118"/>
      <c r="D145" s="109">
        <v>2</v>
      </c>
      <c r="E145" s="450" t="s">
        <v>141</v>
      </c>
      <c r="F145" s="111">
        <f>+[9]PRG1!F145+[9]Auditoría!F145</f>
        <v>0</v>
      </c>
      <c r="G145" s="111">
        <f>+[9]PRG2!F147</f>
        <v>0</v>
      </c>
      <c r="H145" s="111">
        <f>+[9]PROG3!F147</f>
        <v>1545472525.3499999</v>
      </c>
      <c r="I145" s="111">
        <f>+[9]PROG4!F147</f>
        <v>0</v>
      </c>
      <c r="J145" s="127">
        <f>SUM(F145:I145)</f>
        <v>1545472525.3499999</v>
      </c>
    </row>
    <row r="146" spans="1:10" ht="14.25" hidden="1" customHeight="1">
      <c r="A146" s="123"/>
      <c r="B146" s="118"/>
      <c r="C146" s="118"/>
      <c r="D146" s="109">
        <v>6</v>
      </c>
      <c r="E146" s="450" t="s">
        <v>142</v>
      </c>
      <c r="F146" s="111">
        <f>+[9]PRG1!F146+[9]Auditoría!F146</f>
        <v>0</v>
      </c>
      <c r="G146" s="111">
        <f>+[9]PRG2!F148</f>
        <v>0</v>
      </c>
      <c r="H146" s="111">
        <f>+[9]PROG3!F148</f>
        <v>0</v>
      </c>
      <c r="I146" s="111">
        <f>+[9]PROG4!F148</f>
        <v>0</v>
      </c>
      <c r="J146" s="127">
        <f>SUM(F146:I146)</f>
        <v>0</v>
      </c>
    </row>
    <row r="147" spans="1:10" ht="14.25" customHeight="1">
      <c r="A147" s="123"/>
      <c r="B147" s="118"/>
      <c r="C147" s="118"/>
      <c r="D147" s="109">
        <v>7</v>
      </c>
      <c r="E147" s="450" t="s">
        <v>143</v>
      </c>
      <c r="F147" s="111">
        <f>+[9]PRG1!F147+[9]Auditoría!F147</f>
        <v>0</v>
      </c>
      <c r="G147" s="111">
        <f>+[9]PRG2!F149</f>
        <v>53782378.590000004</v>
      </c>
      <c r="H147" s="111">
        <f>+[9]PROG3!F149</f>
        <v>910318839.41999996</v>
      </c>
      <c r="I147" s="111">
        <f>+[9]PROG4!F149</f>
        <v>0</v>
      </c>
      <c r="J147" s="127">
        <f>SUM(F147:I147)</f>
        <v>964101218.00999999</v>
      </c>
    </row>
    <row r="148" spans="1:10" ht="14.25" customHeight="1">
      <c r="A148" s="123"/>
      <c r="B148" s="118"/>
      <c r="C148" s="118"/>
      <c r="D148" s="109">
        <v>99</v>
      </c>
      <c r="E148" s="450" t="s">
        <v>144</v>
      </c>
      <c r="F148" s="111">
        <f>+[9]PRG1!F148+[9]Auditoría!F148</f>
        <v>0</v>
      </c>
      <c r="G148" s="111">
        <f>+[9]PRG2!F150</f>
        <v>0</v>
      </c>
      <c r="H148" s="111">
        <f>+[9]PROG3!F150</f>
        <v>20000000</v>
      </c>
      <c r="I148" s="111">
        <f>+[9]PROG4!F150</f>
        <v>0</v>
      </c>
      <c r="J148" s="127">
        <f>SUM(F148:I148)</f>
        <v>20000000</v>
      </c>
    </row>
    <row r="149" spans="1:10" s="108" customFormat="1" ht="14.25" hidden="1" customHeight="1">
      <c r="A149" s="123"/>
      <c r="B149" s="118"/>
      <c r="C149" s="118">
        <v>3</v>
      </c>
      <c r="D149" s="118"/>
      <c r="E149" s="276" t="s">
        <v>145</v>
      </c>
      <c r="F149" s="128">
        <f>SUM(F150:F152)</f>
        <v>0</v>
      </c>
      <c r="G149" s="128">
        <f>SUM(G150:G152)</f>
        <v>0</v>
      </c>
      <c r="H149" s="128">
        <f>SUM(H150:H152)</f>
        <v>0</v>
      </c>
      <c r="I149" s="128">
        <f>SUM(I150:I152)</f>
        <v>0</v>
      </c>
      <c r="J149" s="127">
        <f>SUM(F149:I149)</f>
        <v>0</v>
      </c>
    </row>
    <row r="150" spans="1:10" ht="14.25" hidden="1" customHeight="1">
      <c r="A150" s="123"/>
      <c r="B150" s="118"/>
      <c r="C150" s="118"/>
      <c r="D150" s="109">
        <v>1</v>
      </c>
      <c r="E150" s="450" t="s">
        <v>146</v>
      </c>
      <c r="F150" s="111">
        <f>+[9]PRG1!F150+[9]Auditoría!F150</f>
        <v>0</v>
      </c>
      <c r="G150" s="111">
        <f>+[9]PRG2!F152</f>
        <v>0</v>
      </c>
      <c r="H150" s="111">
        <f>+[9]PROG3!F152</f>
        <v>0</v>
      </c>
      <c r="I150" s="111">
        <f>+[9]PROG4!F152</f>
        <v>0</v>
      </c>
      <c r="J150" s="127">
        <f>SUM(F150:I150)</f>
        <v>0</v>
      </c>
    </row>
    <row r="151" spans="1:10" ht="14.25" hidden="1" customHeight="1">
      <c r="A151" s="123"/>
      <c r="B151" s="118"/>
      <c r="C151" s="118"/>
      <c r="D151" s="109">
        <v>2</v>
      </c>
      <c r="E151" s="450" t="s">
        <v>147</v>
      </c>
      <c r="F151" s="111">
        <f>+[9]PRG1!F151+[9]Auditoría!F151</f>
        <v>0</v>
      </c>
      <c r="G151" s="111">
        <f>+[9]PRG2!F153</f>
        <v>0</v>
      </c>
      <c r="H151" s="111">
        <f>+[9]PROG3!F153</f>
        <v>0</v>
      </c>
      <c r="I151" s="111">
        <f>+[9]PROG4!F153</f>
        <v>0</v>
      </c>
      <c r="J151" s="127">
        <f>SUM(F151:I151)</f>
        <v>0</v>
      </c>
    </row>
    <row r="152" spans="1:10" ht="14.25" hidden="1" customHeight="1">
      <c r="A152" s="123"/>
      <c r="B152" s="118"/>
      <c r="C152" s="118"/>
      <c r="D152" s="109">
        <v>3</v>
      </c>
      <c r="E152" s="450" t="s">
        <v>148</v>
      </c>
      <c r="F152" s="111">
        <f>+[9]PRG1!F152+[9]Auditoría!F152</f>
        <v>0</v>
      </c>
      <c r="G152" s="111">
        <f>+[9]PRG2!F154</f>
        <v>0</v>
      </c>
      <c r="H152" s="111">
        <f>+[9]PROG3!F154</f>
        <v>0</v>
      </c>
      <c r="I152" s="111">
        <f>+[9]PROG4!F154</f>
        <v>0</v>
      </c>
      <c r="J152" s="127">
        <f>SUM(F152:I152)</f>
        <v>0</v>
      </c>
    </row>
    <row r="153" spans="1:10" s="108" customFormat="1" ht="14.25" customHeight="1">
      <c r="A153" s="123"/>
      <c r="B153" s="118"/>
      <c r="C153" s="118">
        <v>99</v>
      </c>
      <c r="D153" s="118"/>
      <c r="E153" s="276" t="s">
        <v>149</v>
      </c>
      <c r="F153" s="128">
        <f>SUM(F154:F155)</f>
        <v>4337100</v>
      </c>
      <c r="G153" s="128">
        <f>SUM(G154:G155)</f>
        <v>0</v>
      </c>
      <c r="H153" s="128">
        <f>SUM(H154:H155)</f>
        <v>0</v>
      </c>
      <c r="I153" s="128">
        <f>SUM(I154:I155)</f>
        <v>0</v>
      </c>
      <c r="J153" s="127">
        <f>SUM(F153:I153)</f>
        <v>4337100</v>
      </c>
    </row>
    <row r="154" spans="1:10" ht="14.25" customHeight="1" thickBot="1">
      <c r="A154" s="123"/>
      <c r="B154" s="118"/>
      <c r="C154" s="118"/>
      <c r="D154" s="109">
        <v>3</v>
      </c>
      <c r="E154" s="450" t="s">
        <v>150</v>
      </c>
      <c r="F154" s="111">
        <f>+[9]PRG1!F154+[9]Auditoría!F154</f>
        <v>4337100</v>
      </c>
      <c r="G154" s="111">
        <f>+[9]PRG2!F156</f>
        <v>0</v>
      </c>
      <c r="H154" s="111">
        <f>+[9]PROG3!F156</f>
        <v>0</v>
      </c>
      <c r="I154" s="111">
        <f>+[9]PROG4!F156</f>
        <v>0</v>
      </c>
      <c r="J154" s="127">
        <f>SUM(F154:I154)</f>
        <v>4337100</v>
      </c>
    </row>
    <row r="155" spans="1:10" ht="14.25" hidden="1" customHeight="1">
      <c r="A155" s="123"/>
      <c r="B155" s="118"/>
      <c r="C155" s="118"/>
      <c r="D155" s="109">
        <v>99</v>
      </c>
      <c r="E155" s="450" t="s">
        <v>151</v>
      </c>
      <c r="F155" s="111">
        <f>+[9]PRG1!F155+[9]Auditoría!F155</f>
        <v>0</v>
      </c>
      <c r="G155" s="111">
        <f>+[9]PRG2!F157</f>
        <v>0</v>
      </c>
      <c r="H155" s="111">
        <f>+[9]PROG3!F157</f>
        <v>0</v>
      </c>
      <c r="I155" s="111">
        <f>+[9]PROG4!F157</f>
        <v>0</v>
      </c>
      <c r="J155" s="127">
        <f>SUM(F155:I155)</f>
        <v>0</v>
      </c>
    </row>
    <row r="156" spans="1:10" ht="14.25" hidden="1" customHeight="1">
      <c r="A156" s="123"/>
      <c r="B156" s="118"/>
      <c r="C156" s="118"/>
      <c r="D156" s="109"/>
      <c r="E156" s="207"/>
      <c r="F156" s="111" t="s">
        <v>10</v>
      </c>
      <c r="G156" s="111"/>
      <c r="H156" s="111"/>
      <c r="I156" s="111"/>
      <c r="J156" s="127">
        <f>SUM(F156:I156)</f>
        <v>0</v>
      </c>
    </row>
    <row r="157" spans="1:10" s="108" customFormat="1" ht="14.25" hidden="1" customHeight="1">
      <c r="A157" s="123" t="s">
        <v>10</v>
      </c>
      <c r="B157" s="118">
        <v>6</v>
      </c>
      <c r="C157" s="118"/>
      <c r="D157" s="118"/>
      <c r="E157" s="208" t="s">
        <v>152</v>
      </c>
      <c r="F157" s="128">
        <f>+F158+F166+F170+F177+F182+F184</f>
        <v>0</v>
      </c>
      <c r="G157" s="128">
        <f>+G158+G166+G170+G177+G182+G184</f>
        <v>0</v>
      </c>
      <c r="H157" s="128">
        <f>+H158+H166+H170+H177+H182+H184</f>
        <v>0</v>
      </c>
      <c r="I157" s="128">
        <f>+I158+I166+I170+I177+I182+I184</f>
        <v>0</v>
      </c>
      <c r="J157" s="127">
        <f>SUM(F157:I157)</f>
        <v>0</v>
      </c>
    </row>
    <row r="158" spans="1:10" s="108" customFormat="1" ht="14.25" hidden="1" customHeight="1">
      <c r="A158" s="123"/>
      <c r="B158" s="118"/>
      <c r="C158" s="118">
        <v>1</v>
      </c>
      <c r="D158" s="118"/>
      <c r="E158" s="276" t="s">
        <v>153</v>
      </c>
      <c r="F158" s="128">
        <f>SUM(F159:F165)</f>
        <v>0</v>
      </c>
      <c r="G158" s="128">
        <f>SUM(G159:G165)</f>
        <v>0</v>
      </c>
      <c r="H158" s="128">
        <f>SUM(H159:H165)</f>
        <v>0</v>
      </c>
      <c r="I158" s="128">
        <f>SUM(I159:I165)</f>
        <v>0</v>
      </c>
      <c r="J158" s="127">
        <f>SUM(F158:I158)</f>
        <v>0</v>
      </c>
    </row>
    <row r="159" spans="1:10" ht="14.25" hidden="1" customHeight="1">
      <c r="A159" s="123"/>
      <c r="B159" s="118"/>
      <c r="C159" s="118"/>
      <c r="D159" s="109">
        <v>1</v>
      </c>
      <c r="E159" s="450" t="s">
        <v>154</v>
      </c>
      <c r="F159" s="111">
        <f>+[9]PRG1!F159+[9]Auditoría!F159</f>
        <v>0</v>
      </c>
      <c r="G159" s="111">
        <f>+[9]PRG2!F161</f>
        <v>0</v>
      </c>
      <c r="H159" s="111">
        <f>+[9]PROG3!F161</f>
        <v>0</v>
      </c>
      <c r="I159" s="111">
        <f>+[9]PROG4!F161</f>
        <v>0</v>
      </c>
      <c r="J159" s="127">
        <f>SUM(F159:I159)</f>
        <v>0</v>
      </c>
    </row>
    <row r="160" spans="1:10" ht="14.25" hidden="1" customHeight="1">
      <c r="A160" s="123"/>
      <c r="B160" s="118"/>
      <c r="C160" s="118"/>
      <c r="D160" s="109">
        <v>2</v>
      </c>
      <c r="E160" s="114" t="s">
        <v>155</v>
      </c>
      <c r="F160" s="111">
        <f>+[9]PRG1!F160+[9]Auditoría!F160</f>
        <v>0</v>
      </c>
      <c r="G160" s="111">
        <f>+[9]PRG2!F162</f>
        <v>0</v>
      </c>
      <c r="H160" s="111">
        <f>+[9]PROG3!F162</f>
        <v>0</v>
      </c>
      <c r="I160" s="111">
        <f>+[9]PROG4!F162</f>
        <v>0</v>
      </c>
      <c r="J160" s="127">
        <f>SUM(F160:I160)</f>
        <v>0</v>
      </c>
    </row>
    <row r="161" spans="1:11" ht="14.25" hidden="1" customHeight="1">
      <c r="A161" s="123"/>
      <c r="B161" s="118"/>
      <c r="C161" s="118"/>
      <c r="D161" s="109">
        <v>3</v>
      </c>
      <c r="E161" s="114" t="s">
        <v>156</v>
      </c>
      <c r="F161" s="111">
        <f>+[9]PRG1!F161+[9]Auditoría!F161</f>
        <v>0</v>
      </c>
      <c r="G161" s="111">
        <f>+[9]PRG2!F163</f>
        <v>0</v>
      </c>
      <c r="H161" s="111">
        <f>+[9]PROG3!F163</f>
        <v>0</v>
      </c>
      <c r="I161" s="111">
        <f>+[9]PROG4!F163</f>
        <v>0</v>
      </c>
      <c r="J161" s="127">
        <f>SUM(F161:I161)</f>
        <v>0</v>
      </c>
    </row>
    <row r="162" spans="1:11" ht="14.25" hidden="1" customHeight="1">
      <c r="A162" s="123"/>
      <c r="B162" s="118"/>
      <c r="C162" s="118"/>
      <c r="D162" s="109">
        <v>4</v>
      </c>
      <c r="E162" s="450" t="s">
        <v>157</v>
      </c>
      <c r="F162" s="111">
        <f>+[9]PRG1!F162+[9]Auditoría!F162</f>
        <v>0</v>
      </c>
      <c r="G162" s="111">
        <f>+[9]PRG2!F164</f>
        <v>0</v>
      </c>
      <c r="H162" s="111">
        <f>+[9]PROG3!F164</f>
        <v>0</v>
      </c>
      <c r="I162" s="111">
        <f>+[9]PROG4!F164</f>
        <v>0</v>
      </c>
      <c r="J162" s="127">
        <f>SUM(F162:I162)</f>
        <v>0</v>
      </c>
      <c r="K162" s="146">
        <f>+J159+J160+J161+J162</f>
        <v>0</v>
      </c>
    </row>
    <row r="163" spans="1:11" ht="14.25" hidden="1" customHeight="1">
      <c r="A163" s="123"/>
      <c r="B163" s="118"/>
      <c r="C163" s="118"/>
      <c r="D163" s="109">
        <v>5</v>
      </c>
      <c r="E163" s="114" t="s">
        <v>158</v>
      </c>
      <c r="F163" s="111">
        <f>+[9]PRG1!F163+[9]Auditoría!F163</f>
        <v>0</v>
      </c>
      <c r="G163" s="111">
        <f>+[9]PRG2!F165</f>
        <v>0</v>
      </c>
      <c r="H163" s="111">
        <f>+[9]PROG3!F165</f>
        <v>0</v>
      </c>
      <c r="I163" s="111">
        <f>+[9]PROG4!F165</f>
        <v>0</v>
      </c>
      <c r="J163" s="127">
        <f>SUM(F163:I163)</f>
        <v>0</v>
      </c>
    </row>
    <row r="164" spans="1:11" ht="14.25" hidden="1" customHeight="1">
      <c r="A164" s="123"/>
      <c r="B164" s="118"/>
      <c r="C164" s="118"/>
      <c r="D164" s="109">
        <v>6</v>
      </c>
      <c r="E164" s="114" t="s">
        <v>159</v>
      </c>
      <c r="F164" s="111">
        <f>+[9]PRG1!F164+[9]Auditoría!F164</f>
        <v>0</v>
      </c>
      <c r="G164" s="111">
        <f>+[9]PRG2!F166</f>
        <v>0</v>
      </c>
      <c r="H164" s="111">
        <f>+[9]PROG3!F166</f>
        <v>0</v>
      </c>
      <c r="I164" s="111">
        <f>+[9]PROG4!F166</f>
        <v>0</v>
      </c>
      <c r="J164" s="127">
        <f>SUM(F164:I164)</f>
        <v>0</v>
      </c>
    </row>
    <row r="165" spans="1:11" ht="14.25" hidden="1" customHeight="1">
      <c r="A165" s="123"/>
      <c r="B165" s="118"/>
      <c r="C165" s="118"/>
      <c r="D165" s="109">
        <v>9</v>
      </c>
      <c r="E165" s="114" t="s">
        <v>160</v>
      </c>
      <c r="F165" s="111">
        <f>+[9]PRG1!F165+[9]Auditoría!F165</f>
        <v>0</v>
      </c>
      <c r="G165" s="111">
        <f>+[9]PRG2!F167</f>
        <v>0</v>
      </c>
      <c r="H165" s="111">
        <f>+[9]PROG3!F167</f>
        <v>0</v>
      </c>
      <c r="I165" s="111">
        <f>+[9]PROG4!F167</f>
        <v>0</v>
      </c>
      <c r="J165" s="127">
        <f>SUM(F165:I165)</f>
        <v>0</v>
      </c>
    </row>
    <row r="166" spans="1:11" s="108" customFormat="1" ht="14.25" hidden="1" customHeight="1">
      <c r="A166" s="123"/>
      <c r="B166" s="118"/>
      <c r="C166" s="118">
        <v>2</v>
      </c>
      <c r="D166" s="118"/>
      <c r="E166" s="276" t="s">
        <v>161</v>
      </c>
      <c r="F166" s="128">
        <f>SUM(F167:F169)</f>
        <v>0</v>
      </c>
      <c r="G166" s="128">
        <f>SUM(G167:G169)</f>
        <v>0</v>
      </c>
      <c r="H166" s="128">
        <f>SUM(H167:H169)</f>
        <v>0</v>
      </c>
      <c r="I166" s="128">
        <f>SUM(I167:I169)</f>
        <v>0</v>
      </c>
      <c r="J166" s="127">
        <f>SUM(F166:I166)</f>
        <v>0</v>
      </c>
    </row>
    <row r="167" spans="1:11" ht="14.25" hidden="1" customHeight="1">
      <c r="A167" s="123"/>
      <c r="B167" s="118"/>
      <c r="C167" s="118"/>
      <c r="D167" s="109">
        <v>1</v>
      </c>
      <c r="E167" s="450" t="s">
        <v>162</v>
      </c>
      <c r="F167" s="111">
        <f>+[9]PRG1!F167+[9]Auditoría!F167</f>
        <v>0</v>
      </c>
      <c r="G167" s="111">
        <f>+[9]PRG2!F169</f>
        <v>0</v>
      </c>
      <c r="H167" s="111">
        <f>+[9]PROG3!F169</f>
        <v>0</v>
      </c>
      <c r="I167" s="111">
        <f>+[9]PROG4!F169</f>
        <v>0</v>
      </c>
      <c r="J167" s="127">
        <f>SUM(F167:I167)</f>
        <v>0</v>
      </c>
    </row>
    <row r="168" spans="1:11" ht="14.25" hidden="1" customHeight="1">
      <c r="A168" s="123"/>
      <c r="B168" s="118"/>
      <c r="C168" s="118"/>
      <c r="D168" s="109">
        <v>3</v>
      </c>
      <c r="E168" s="450" t="s">
        <v>163</v>
      </c>
      <c r="F168" s="111">
        <f>+[9]PRG1!F168+[9]Auditoría!F168</f>
        <v>0</v>
      </c>
      <c r="G168" s="111">
        <f>+[9]PRG2!F170</f>
        <v>0</v>
      </c>
      <c r="H168" s="111">
        <f>+[9]PROG3!F170</f>
        <v>0</v>
      </c>
      <c r="I168" s="111">
        <f>+[9]PROG4!F170</f>
        <v>0</v>
      </c>
      <c r="J168" s="127">
        <f>SUM(F168:I168)</f>
        <v>0</v>
      </c>
    </row>
    <row r="169" spans="1:11" ht="14.25" hidden="1" customHeight="1">
      <c r="A169" s="123"/>
      <c r="B169" s="118"/>
      <c r="C169" s="118"/>
      <c r="D169" s="109">
        <v>99</v>
      </c>
      <c r="E169" s="450" t="s">
        <v>164</v>
      </c>
      <c r="F169" s="111">
        <f>+[9]PRG1!F169+[9]Auditoría!F169</f>
        <v>0</v>
      </c>
      <c r="G169" s="111">
        <f>+[9]PRG2!F171</f>
        <v>0</v>
      </c>
      <c r="H169" s="111">
        <f>+[9]PROG3!F171</f>
        <v>0</v>
      </c>
      <c r="I169" s="111">
        <f>+[9]PROG4!F171</f>
        <v>0</v>
      </c>
      <c r="J169" s="127">
        <f>SUM(F169:I169)</f>
        <v>0</v>
      </c>
    </row>
    <row r="170" spans="1:11" s="108" customFormat="1" ht="14.25" hidden="1" customHeight="1">
      <c r="A170" s="123"/>
      <c r="B170" s="118"/>
      <c r="C170" s="118">
        <v>3</v>
      </c>
      <c r="D170" s="118"/>
      <c r="E170" s="276" t="s">
        <v>165</v>
      </c>
      <c r="F170" s="128">
        <f>SUM(F171:F176)</f>
        <v>0</v>
      </c>
      <c r="G170" s="128">
        <f>SUM(G171:G176)</f>
        <v>0</v>
      </c>
      <c r="H170" s="128">
        <f>SUM(H171:H176)</f>
        <v>0</v>
      </c>
      <c r="I170" s="128">
        <f>SUM(I171:I176)</f>
        <v>0</v>
      </c>
      <c r="J170" s="127">
        <f>SUM(F170:I170)</f>
        <v>0</v>
      </c>
    </row>
    <row r="171" spans="1:11" ht="14.25" hidden="1" customHeight="1">
      <c r="A171" s="123"/>
      <c r="B171" s="118"/>
      <c r="C171" s="118"/>
      <c r="D171" s="109">
        <v>1</v>
      </c>
      <c r="E171" s="450" t="s">
        <v>166</v>
      </c>
      <c r="F171" s="111">
        <f>+[9]PRG1!F171+[9]Auditoría!F171</f>
        <v>0</v>
      </c>
      <c r="G171" s="111">
        <f>+[9]PRG2!F173</f>
        <v>0</v>
      </c>
      <c r="H171" s="111">
        <f>+[9]PROG3!F173</f>
        <v>0</v>
      </c>
      <c r="I171" s="111">
        <f>+[9]PROG4!F173</f>
        <v>0</v>
      </c>
      <c r="J171" s="127">
        <f>SUM(F171:I171)</f>
        <v>0</v>
      </c>
    </row>
    <row r="172" spans="1:11" ht="14.25" hidden="1" customHeight="1">
      <c r="A172" s="123"/>
      <c r="B172" s="118"/>
      <c r="C172" s="118"/>
      <c r="D172" s="109">
        <v>2</v>
      </c>
      <c r="E172" s="450" t="s">
        <v>167</v>
      </c>
      <c r="F172" s="111">
        <f>+[9]PRG1!F172+[9]Auditoría!F172</f>
        <v>0</v>
      </c>
      <c r="G172" s="111">
        <f>+[9]PRG2!F174</f>
        <v>0</v>
      </c>
      <c r="H172" s="111">
        <f>+[9]PROG3!F174</f>
        <v>0</v>
      </c>
      <c r="I172" s="111">
        <f>+[9]PROG4!F174</f>
        <v>0</v>
      </c>
      <c r="J172" s="127">
        <f>SUM(F172:I172)</f>
        <v>0</v>
      </c>
    </row>
    <row r="173" spans="1:11" ht="14.25" hidden="1" customHeight="1">
      <c r="A173" s="123"/>
      <c r="B173" s="118"/>
      <c r="C173" s="118"/>
      <c r="D173" s="109">
        <v>3</v>
      </c>
      <c r="E173" s="450" t="s">
        <v>168</v>
      </c>
      <c r="F173" s="111">
        <f>+[9]PRG1!F173+[9]Auditoría!F173</f>
        <v>0</v>
      </c>
      <c r="G173" s="111">
        <f>+[9]PRG2!F175</f>
        <v>0</v>
      </c>
      <c r="H173" s="111">
        <f>+[9]PROG3!F175</f>
        <v>0</v>
      </c>
      <c r="I173" s="111">
        <f>+[9]PROG4!F175</f>
        <v>0</v>
      </c>
      <c r="J173" s="127">
        <f>SUM(F173:I173)</f>
        <v>0</v>
      </c>
    </row>
    <row r="174" spans="1:11" ht="14.25" hidden="1" customHeight="1">
      <c r="A174" s="123"/>
      <c r="B174" s="118"/>
      <c r="C174" s="118"/>
      <c r="D174" s="109">
        <v>4</v>
      </c>
      <c r="E174" s="450" t="s">
        <v>169</v>
      </c>
      <c r="F174" s="111">
        <f>+[9]PRG1!F174+[9]Auditoría!F174</f>
        <v>0</v>
      </c>
      <c r="G174" s="111">
        <f>+[9]PRG2!F176</f>
        <v>0</v>
      </c>
      <c r="H174" s="111">
        <f>+[9]PROG3!F176</f>
        <v>0</v>
      </c>
      <c r="I174" s="111">
        <f>+[9]PROG4!F176</f>
        <v>0</v>
      </c>
      <c r="J174" s="127">
        <f>SUM(F174:I174)</f>
        <v>0</v>
      </c>
    </row>
    <row r="175" spans="1:11" ht="14.25" hidden="1" customHeight="1">
      <c r="A175" s="123"/>
      <c r="B175" s="118"/>
      <c r="C175" s="118"/>
      <c r="D175" s="109">
        <v>5</v>
      </c>
      <c r="E175" s="114" t="s">
        <v>170</v>
      </c>
      <c r="F175" s="111">
        <f>+[9]PRG1!F175+[9]Auditoría!F175</f>
        <v>0</v>
      </c>
      <c r="G175" s="111">
        <f>+[9]PRG2!F177</f>
        <v>0</v>
      </c>
      <c r="H175" s="111">
        <f>+[9]PROG3!F177</f>
        <v>0</v>
      </c>
      <c r="I175" s="111">
        <f>+[9]PROG4!F177</f>
        <v>0</v>
      </c>
      <c r="J175" s="127">
        <f>SUM(F175:I175)</f>
        <v>0</v>
      </c>
      <c r="K175" s="101">
        <f>1506735.62+7116350.9</f>
        <v>8623086.5199999996</v>
      </c>
    </row>
    <row r="176" spans="1:11" ht="14.25" hidden="1" customHeight="1">
      <c r="A176" s="123"/>
      <c r="B176" s="118"/>
      <c r="C176" s="118"/>
      <c r="D176" s="109">
        <v>99</v>
      </c>
      <c r="E176" s="450" t="s">
        <v>171</v>
      </c>
      <c r="F176" s="111">
        <f>+[9]PRG1!F176+[9]Auditoría!F176</f>
        <v>0</v>
      </c>
      <c r="G176" s="111">
        <f>+[9]PRG2!F178</f>
        <v>0</v>
      </c>
      <c r="H176" s="111">
        <f>+[9]PROG3!F178</f>
        <v>0</v>
      </c>
      <c r="I176" s="111">
        <f>+[9]PROG4!F178</f>
        <v>0</v>
      </c>
      <c r="J176" s="127">
        <f>SUM(F176:I176)</f>
        <v>0</v>
      </c>
    </row>
    <row r="177" spans="1:10" s="108" customFormat="1" ht="14.25" hidden="1" customHeight="1">
      <c r="A177" s="123"/>
      <c r="B177" s="118"/>
      <c r="C177" s="118">
        <v>4</v>
      </c>
      <c r="D177" s="118"/>
      <c r="E177" s="453" t="s">
        <v>172</v>
      </c>
      <c r="F177" s="128">
        <f>SUM(F178:F181)</f>
        <v>0</v>
      </c>
      <c r="G177" s="128">
        <f>SUM(G178:G181)</f>
        <v>0</v>
      </c>
      <c r="H177" s="128">
        <f>SUM(H178:H181)</f>
        <v>0</v>
      </c>
      <c r="I177" s="128">
        <f>SUM(I178:I181)</f>
        <v>0</v>
      </c>
      <c r="J177" s="127">
        <f>SUM(F177:I177)</f>
        <v>0</v>
      </c>
    </row>
    <row r="178" spans="1:10" ht="14.25" hidden="1" customHeight="1">
      <c r="A178" s="123"/>
      <c r="B178" s="118"/>
      <c r="C178" s="118"/>
      <c r="D178" s="109">
        <v>1</v>
      </c>
      <c r="E178" s="451" t="s">
        <v>173</v>
      </c>
      <c r="F178" s="111">
        <f>+[9]PRG1!F178+[9]Auditoría!F178</f>
        <v>0</v>
      </c>
      <c r="G178" s="111">
        <f>+[9]PRG2!F180</f>
        <v>0</v>
      </c>
      <c r="H178" s="111">
        <f>+[9]PROG3!F180</f>
        <v>0</v>
      </c>
      <c r="I178" s="111">
        <f>+[9]PROG4!F180</f>
        <v>0</v>
      </c>
      <c r="J178" s="127">
        <f>SUM(F178:I178)</f>
        <v>0</v>
      </c>
    </row>
    <row r="179" spans="1:10" ht="14.25" hidden="1" customHeight="1">
      <c r="A179" s="123"/>
      <c r="B179" s="118"/>
      <c r="C179" s="118"/>
      <c r="D179" s="109">
        <v>2</v>
      </c>
      <c r="E179" s="451" t="s">
        <v>174</v>
      </c>
      <c r="F179" s="111">
        <f>+[9]PRG1!F179+[9]Auditoría!F179</f>
        <v>0</v>
      </c>
      <c r="G179" s="111">
        <f>+[9]PRG2!F181</f>
        <v>0</v>
      </c>
      <c r="H179" s="111">
        <f>+[9]PROG3!F181</f>
        <v>0</v>
      </c>
      <c r="I179" s="111">
        <f>+[9]PROG4!F181</f>
        <v>0</v>
      </c>
      <c r="J179" s="127">
        <f>SUM(F179:I179)</f>
        <v>0</v>
      </c>
    </row>
    <row r="180" spans="1:10" ht="14.25" hidden="1" customHeight="1">
      <c r="A180" s="123"/>
      <c r="B180" s="118"/>
      <c r="C180" s="118"/>
      <c r="D180" s="109">
        <v>3</v>
      </c>
      <c r="E180" s="451" t="s">
        <v>175</v>
      </c>
      <c r="F180" s="111">
        <f>+[9]PRG1!F180+[9]Auditoría!F180</f>
        <v>0</v>
      </c>
      <c r="G180" s="111">
        <f>+[9]PRG2!F182</f>
        <v>0</v>
      </c>
      <c r="H180" s="111">
        <f>+[9]PROG3!F182</f>
        <v>0</v>
      </c>
      <c r="I180" s="111">
        <f>+[9]PROG4!F182</f>
        <v>0</v>
      </c>
      <c r="J180" s="127">
        <f>SUM(F180:I180)</f>
        <v>0</v>
      </c>
    </row>
    <row r="181" spans="1:10" ht="14.25" hidden="1" customHeight="1">
      <c r="A181" s="123"/>
      <c r="B181" s="118"/>
      <c r="C181" s="118"/>
      <c r="D181" s="109">
        <v>4</v>
      </c>
      <c r="E181" s="451" t="s">
        <v>176</v>
      </c>
      <c r="F181" s="111">
        <f>+[9]PRG1!F181+[9]Auditoría!F181</f>
        <v>0</v>
      </c>
      <c r="G181" s="111">
        <f>+[9]PRG2!F183</f>
        <v>0</v>
      </c>
      <c r="H181" s="111">
        <f>+[9]PROG3!F183</f>
        <v>0</v>
      </c>
      <c r="I181" s="111">
        <f>+[9]PROG4!F183</f>
        <v>0</v>
      </c>
      <c r="J181" s="127">
        <f>SUM(F181:I181)</f>
        <v>0</v>
      </c>
    </row>
    <row r="182" spans="1:10" s="108" customFormat="1" ht="14.25" hidden="1" customHeight="1">
      <c r="A182" s="123"/>
      <c r="B182" s="118"/>
      <c r="C182" s="118">
        <v>5</v>
      </c>
      <c r="D182" s="118"/>
      <c r="E182" s="276" t="s">
        <v>177</v>
      </c>
      <c r="F182" s="128">
        <f>SUM(F183)</f>
        <v>0</v>
      </c>
      <c r="G182" s="128">
        <f>SUM(G183)</f>
        <v>0</v>
      </c>
      <c r="H182" s="128">
        <f>SUM(H183)</f>
        <v>0</v>
      </c>
      <c r="I182" s="111">
        <f>+[9]PROG4!F184</f>
        <v>0</v>
      </c>
      <c r="J182" s="127">
        <f>SUM(F182:I182)</f>
        <v>0</v>
      </c>
    </row>
    <row r="183" spans="1:10" ht="14.25" hidden="1" customHeight="1">
      <c r="A183" s="123"/>
      <c r="B183" s="118"/>
      <c r="C183" s="118"/>
      <c r="D183" s="109">
        <v>1</v>
      </c>
      <c r="E183" s="450" t="s">
        <v>177</v>
      </c>
      <c r="F183" s="111">
        <f>+[9]PRG1!F183+[9]Auditoría!F183</f>
        <v>0</v>
      </c>
      <c r="G183" s="111">
        <f>+[9]PRG2!F185</f>
        <v>0</v>
      </c>
      <c r="H183" s="111">
        <f>+[9]PROG3!F185</f>
        <v>0</v>
      </c>
      <c r="I183" s="111">
        <f>+[9]PROG4!F185</f>
        <v>0</v>
      </c>
      <c r="J183" s="127">
        <f>SUM(F183:I183)</f>
        <v>0</v>
      </c>
    </row>
    <row r="184" spans="1:10" s="108" customFormat="1" ht="14.25" hidden="1" customHeight="1">
      <c r="A184" s="123"/>
      <c r="B184" s="118"/>
      <c r="C184" s="118">
        <v>6</v>
      </c>
      <c r="D184" s="118"/>
      <c r="E184" s="276" t="s">
        <v>178</v>
      </c>
      <c r="F184" s="128">
        <f>SUM(F185:F186)</f>
        <v>0</v>
      </c>
      <c r="G184" s="128">
        <f>SUM(G185:G186)</f>
        <v>0</v>
      </c>
      <c r="H184" s="128">
        <f>SUM(H185:H186)</f>
        <v>0</v>
      </c>
      <c r="I184" s="111">
        <f>+[9]PROG4!F186</f>
        <v>0</v>
      </c>
      <c r="J184" s="127">
        <f>SUM(F184:I184)</f>
        <v>0</v>
      </c>
    </row>
    <row r="185" spans="1:10" ht="14.25" hidden="1" customHeight="1">
      <c r="A185" s="123"/>
      <c r="B185" s="118"/>
      <c r="C185" s="118"/>
      <c r="D185" s="109">
        <v>1</v>
      </c>
      <c r="E185" s="450" t="s">
        <v>179</v>
      </c>
      <c r="F185" s="111">
        <f>+[9]PRG1!F185+[9]Auditoría!F185</f>
        <v>0</v>
      </c>
      <c r="G185" s="111">
        <f>+[9]PRG2!F187</f>
        <v>0</v>
      </c>
      <c r="H185" s="111">
        <f>+[9]PROG3!F187</f>
        <v>0</v>
      </c>
      <c r="I185" s="111">
        <f>+[9]PROG4!F187</f>
        <v>0</v>
      </c>
      <c r="J185" s="127">
        <f>SUM(F185:I185)</f>
        <v>0</v>
      </c>
    </row>
    <row r="186" spans="1:10" ht="14.25" hidden="1" customHeight="1">
      <c r="A186" s="123"/>
      <c r="B186" s="118"/>
      <c r="C186" s="118"/>
      <c r="D186" s="109">
        <v>2</v>
      </c>
      <c r="E186" s="450" t="s">
        <v>180</v>
      </c>
      <c r="F186" s="111">
        <f>+[9]PRG1!F186+[9]Auditoría!F186</f>
        <v>0</v>
      </c>
      <c r="G186" s="111">
        <f>+[9]PRG2!F188</f>
        <v>0</v>
      </c>
      <c r="H186" s="111">
        <f>+[9]PROG3!F188</f>
        <v>0</v>
      </c>
      <c r="I186" s="111">
        <f>+[9]PROG4!F188</f>
        <v>0</v>
      </c>
      <c r="J186" s="127">
        <f>SUM(F186:I186)</f>
        <v>0</v>
      </c>
    </row>
    <row r="187" spans="1:10" ht="14.25" hidden="1" customHeight="1">
      <c r="A187" s="123"/>
      <c r="B187" s="118"/>
      <c r="C187" s="118"/>
      <c r="D187" s="109"/>
      <c r="E187" s="209"/>
      <c r="F187" s="111"/>
      <c r="G187" s="111">
        <f>+[9]PRG2!F200</f>
        <v>0</v>
      </c>
      <c r="H187" s="111">
        <f>+[9]PROG3!F199</f>
        <v>0</v>
      </c>
      <c r="I187" s="111">
        <f>+[9]PROG3!G199</f>
        <v>0</v>
      </c>
      <c r="J187" s="127">
        <f>SUM(F187:I187)</f>
        <v>0</v>
      </c>
    </row>
    <row r="188" spans="1:10" s="108" customFormat="1" ht="14.25" hidden="1" customHeight="1">
      <c r="A188" s="123" t="s">
        <v>10</v>
      </c>
      <c r="B188" s="118">
        <v>7</v>
      </c>
      <c r="C188" s="118"/>
      <c r="D188" s="118"/>
      <c r="E188" s="208" t="s">
        <v>181</v>
      </c>
      <c r="F188" s="128">
        <f>+F189+F196+F198</f>
        <v>0</v>
      </c>
      <c r="G188" s="128">
        <f>+G189+G196+G198</f>
        <v>0</v>
      </c>
      <c r="H188" s="128">
        <f>+H189+H196+H198</f>
        <v>0</v>
      </c>
      <c r="I188" s="128">
        <f>+I189+I196+I198</f>
        <v>0</v>
      </c>
      <c r="J188" s="127">
        <f>SUM(F188:I188)</f>
        <v>0</v>
      </c>
    </row>
    <row r="189" spans="1:10" s="108" customFormat="1" ht="14.25" hidden="1" customHeight="1">
      <c r="A189" s="123"/>
      <c r="B189" s="118"/>
      <c r="C189" s="118">
        <v>1</v>
      </c>
      <c r="D189" s="118"/>
      <c r="E189" s="276" t="s">
        <v>182</v>
      </c>
      <c r="F189" s="128">
        <f>SUM(F190:F195)</f>
        <v>0</v>
      </c>
      <c r="G189" s="128">
        <f>SUM(G190:G195)</f>
        <v>0</v>
      </c>
      <c r="H189" s="128">
        <f>SUM(H190:H195)</f>
        <v>0</v>
      </c>
      <c r="I189" s="128">
        <f>SUM(I190:I195)</f>
        <v>0</v>
      </c>
      <c r="J189" s="127">
        <f>SUM(F189:I189)</f>
        <v>0</v>
      </c>
    </row>
    <row r="190" spans="1:10" ht="14.25" hidden="1" customHeight="1">
      <c r="A190" s="123"/>
      <c r="B190" s="118"/>
      <c r="C190" s="118"/>
      <c r="D190" s="109">
        <v>1</v>
      </c>
      <c r="E190" s="450" t="s">
        <v>183</v>
      </c>
      <c r="F190" s="111">
        <f>+[9]PRG1!F190+[9]Auditoría!F190</f>
        <v>0</v>
      </c>
      <c r="G190" s="111">
        <f>+[9]PRG2!F192</f>
        <v>0</v>
      </c>
      <c r="H190" s="111">
        <f>+[9]PROG3!F192</f>
        <v>0</v>
      </c>
      <c r="I190" s="111">
        <f>+[9]PROG4!F192</f>
        <v>0</v>
      </c>
      <c r="J190" s="127">
        <f>SUM(F190:I190)</f>
        <v>0</v>
      </c>
    </row>
    <row r="191" spans="1:10" ht="14.25" hidden="1" customHeight="1">
      <c r="A191" s="123"/>
      <c r="B191" s="118"/>
      <c r="C191" s="118"/>
      <c r="D191" s="109">
        <v>2</v>
      </c>
      <c r="E191" s="114" t="s">
        <v>184</v>
      </c>
      <c r="F191" s="111">
        <f>+[9]PRG1!F191+[9]Auditoría!F191</f>
        <v>0</v>
      </c>
      <c r="G191" s="111">
        <f>+[9]PRG2!F193</f>
        <v>0</v>
      </c>
      <c r="H191" s="111">
        <f>+[9]PROG3!F193</f>
        <v>0</v>
      </c>
      <c r="I191" s="111">
        <f>+[9]PROG4!F193</f>
        <v>0</v>
      </c>
      <c r="J191" s="127">
        <f>SUM(F191:I191)</f>
        <v>0</v>
      </c>
    </row>
    <row r="192" spans="1:10" ht="14.25" hidden="1" customHeight="1">
      <c r="A192" s="123"/>
      <c r="B192" s="118"/>
      <c r="C192" s="118"/>
      <c r="D192" s="109">
        <v>3</v>
      </c>
      <c r="E192" s="114" t="s">
        <v>185</v>
      </c>
      <c r="F192" s="111">
        <f>+[9]PRG1!F192+[9]Auditoría!F192</f>
        <v>0</v>
      </c>
      <c r="G192" s="111">
        <f>+[9]PRG2!F194</f>
        <v>0</v>
      </c>
      <c r="H192" s="111">
        <f>+[9]PROG3!F194</f>
        <v>0</v>
      </c>
      <c r="I192" s="111">
        <f>+[9]PROG4!F194</f>
        <v>0</v>
      </c>
      <c r="J192" s="127">
        <f>SUM(F192:I192)</f>
        <v>0</v>
      </c>
    </row>
    <row r="193" spans="1:10" ht="14.25" hidden="1" customHeight="1">
      <c r="A193" s="123"/>
      <c r="B193" s="118"/>
      <c r="C193" s="118"/>
      <c r="D193" s="109">
        <v>4</v>
      </c>
      <c r="E193" s="450" t="s">
        <v>186</v>
      </c>
      <c r="F193" s="111">
        <f>+[9]PRG1!F193+[9]Auditoría!F193</f>
        <v>0</v>
      </c>
      <c r="G193" s="111">
        <f>+[9]PRG2!F195</f>
        <v>0</v>
      </c>
      <c r="H193" s="111">
        <f>+[9]PROG3!F195</f>
        <v>0</v>
      </c>
      <c r="I193" s="111">
        <f>+[9]PROG4!F195</f>
        <v>0</v>
      </c>
      <c r="J193" s="127">
        <f>SUM(F193:I193)</f>
        <v>0</v>
      </c>
    </row>
    <row r="194" spans="1:10" ht="14.25" hidden="1" customHeight="1">
      <c r="A194" s="123"/>
      <c r="B194" s="118"/>
      <c r="C194" s="118"/>
      <c r="D194" s="109">
        <v>5</v>
      </c>
      <c r="E194" s="114" t="s">
        <v>187</v>
      </c>
      <c r="F194" s="111">
        <f>+[9]PRG1!F194+[9]Auditoría!F194</f>
        <v>0</v>
      </c>
      <c r="G194" s="111">
        <f>+[9]PRG2!F196</f>
        <v>0</v>
      </c>
      <c r="H194" s="111">
        <f>+[9]PROG3!F196</f>
        <v>0</v>
      </c>
      <c r="I194" s="111">
        <f>+[9]PROG4!F196</f>
        <v>0</v>
      </c>
      <c r="J194" s="127">
        <f>SUM(F194:I194)</f>
        <v>0</v>
      </c>
    </row>
    <row r="195" spans="1:10" ht="14.25" hidden="1" customHeight="1">
      <c r="A195" s="123"/>
      <c r="B195" s="118"/>
      <c r="C195" s="118"/>
      <c r="D195" s="109">
        <v>7</v>
      </c>
      <c r="E195" s="114" t="s">
        <v>188</v>
      </c>
      <c r="F195" s="111">
        <f>+[9]PRG1!F195+[9]Auditoría!F195</f>
        <v>0</v>
      </c>
      <c r="G195" s="111">
        <f>+[9]PRG2!F197</f>
        <v>0</v>
      </c>
      <c r="H195" s="111">
        <f>+[9]PROG3!F197</f>
        <v>0</v>
      </c>
      <c r="I195" s="111">
        <f>+[9]PROG4!F197</f>
        <v>0</v>
      </c>
      <c r="J195" s="127">
        <f>SUM(F195:I195)</f>
        <v>0</v>
      </c>
    </row>
    <row r="196" spans="1:10" s="108" customFormat="1" ht="14.25" hidden="1" customHeight="1">
      <c r="A196" s="123"/>
      <c r="B196" s="118"/>
      <c r="C196" s="118">
        <v>2</v>
      </c>
      <c r="D196" s="118"/>
      <c r="E196" s="276" t="s">
        <v>189</v>
      </c>
      <c r="F196" s="128">
        <f>SUM(F197)</f>
        <v>0</v>
      </c>
      <c r="G196" s="128">
        <f>SUM(G197)</f>
        <v>0</v>
      </c>
      <c r="H196" s="128">
        <f>SUM(H197)</f>
        <v>0</v>
      </c>
      <c r="I196" s="128">
        <f>SUM(I197)</f>
        <v>0</v>
      </c>
      <c r="J196" s="127">
        <f>SUM(F196:I196)</f>
        <v>0</v>
      </c>
    </row>
    <row r="197" spans="1:10" ht="14.25" hidden="1" customHeight="1">
      <c r="A197" s="123"/>
      <c r="B197" s="118"/>
      <c r="C197" s="118"/>
      <c r="D197" s="109">
        <v>1</v>
      </c>
      <c r="E197" s="450" t="s">
        <v>189</v>
      </c>
      <c r="F197" s="111">
        <f>+[9]PRG1!F197+[9]Auditoría!F197</f>
        <v>0</v>
      </c>
      <c r="G197" s="111">
        <f>+[9]PRG2!F199</f>
        <v>0</v>
      </c>
      <c r="H197" s="111">
        <f>+[9]PROG3!F199</f>
        <v>0</v>
      </c>
      <c r="I197" s="111">
        <f>+[9]PROG4!F199</f>
        <v>0</v>
      </c>
      <c r="J197" s="127">
        <f>SUM(F197:I197)</f>
        <v>0</v>
      </c>
    </row>
    <row r="198" spans="1:10" s="108" customFormat="1" ht="14.25" hidden="1" customHeight="1">
      <c r="A198" s="123"/>
      <c r="B198" s="118"/>
      <c r="C198" s="118">
        <v>3</v>
      </c>
      <c r="D198" s="118"/>
      <c r="E198" s="453" t="s">
        <v>190</v>
      </c>
      <c r="F198" s="128">
        <f>SUM(F199:F202)</f>
        <v>0</v>
      </c>
      <c r="G198" s="128">
        <f>SUM(G199:G202)</f>
        <v>0</v>
      </c>
      <c r="H198" s="128">
        <f>SUM(H199:H202)</f>
        <v>0</v>
      </c>
      <c r="I198" s="128">
        <f>SUM(I199:I202)</f>
        <v>0</v>
      </c>
      <c r="J198" s="127">
        <f>SUM(F198:I198)</f>
        <v>0</v>
      </c>
    </row>
    <row r="199" spans="1:10" ht="14.25" hidden="1" customHeight="1">
      <c r="A199" s="123"/>
      <c r="B199" s="118"/>
      <c r="C199" s="118"/>
      <c r="D199" s="109">
        <v>1</v>
      </c>
      <c r="E199" s="451" t="s">
        <v>191</v>
      </c>
      <c r="F199" s="111">
        <f>+[9]PRG1!F199+[9]Auditoría!F199</f>
        <v>0</v>
      </c>
      <c r="G199" s="111">
        <f>+[9]PRG2!F201</f>
        <v>0</v>
      </c>
      <c r="H199" s="111">
        <f>+[9]PROG3!F201</f>
        <v>0</v>
      </c>
      <c r="I199" s="111">
        <f>+[9]PROG4!F201</f>
        <v>0</v>
      </c>
      <c r="J199" s="127">
        <f>SUM(F199:I199)</f>
        <v>0</v>
      </c>
    </row>
    <row r="200" spans="1:10" ht="14.25" hidden="1" customHeight="1">
      <c r="A200" s="123"/>
      <c r="B200" s="118"/>
      <c r="C200" s="118"/>
      <c r="D200" s="109">
        <v>2</v>
      </c>
      <c r="E200" s="451" t="s">
        <v>192</v>
      </c>
      <c r="F200" s="111">
        <f>+[9]PRG1!F200+[9]Auditoría!F200</f>
        <v>0</v>
      </c>
      <c r="G200" s="111">
        <f>+[9]PRG2!F202</f>
        <v>0</v>
      </c>
      <c r="H200" s="111">
        <f>+[9]PROG3!F202</f>
        <v>0</v>
      </c>
      <c r="I200" s="111">
        <f>+[9]PROG4!F202</f>
        <v>0</v>
      </c>
      <c r="J200" s="127">
        <f>SUM(F200:I200)</f>
        <v>0</v>
      </c>
    </row>
    <row r="201" spans="1:10" ht="14.25" hidden="1" customHeight="1">
      <c r="A201" s="123"/>
      <c r="B201" s="118"/>
      <c r="C201" s="118"/>
      <c r="D201" s="109">
        <v>3</v>
      </c>
      <c r="E201" s="451" t="s">
        <v>193</v>
      </c>
      <c r="F201" s="111">
        <f>+[9]PRG1!F201+[9]Auditoría!F201</f>
        <v>0</v>
      </c>
      <c r="G201" s="111">
        <f>+[9]PRG2!F203</f>
        <v>0</v>
      </c>
      <c r="H201" s="111">
        <f>+[9]PROG3!F203</f>
        <v>0</v>
      </c>
      <c r="I201" s="111">
        <f>+[9]PROG4!F203</f>
        <v>0</v>
      </c>
      <c r="J201" s="127">
        <f>SUM(F201:I201)</f>
        <v>0</v>
      </c>
    </row>
    <row r="202" spans="1:10" ht="14.25" hidden="1" customHeight="1">
      <c r="A202" s="123"/>
      <c r="B202" s="118"/>
      <c r="C202" s="118"/>
      <c r="D202" s="109">
        <v>99</v>
      </c>
      <c r="E202" s="451" t="s">
        <v>194</v>
      </c>
      <c r="F202" s="111">
        <f>+[9]PRG1!F202+[9]Auditoría!F202</f>
        <v>0</v>
      </c>
      <c r="G202" s="111">
        <f>+[9]PRG2!F204</f>
        <v>0</v>
      </c>
      <c r="H202" s="111">
        <f>+[9]PROG3!F204</f>
        <v>0</v>
      </c>
      <c r="I202" s="111">
        <f>+[9]PROG4!F204</f>
        <v>0</v>
      </c>
      <c r="J202" s="127">
        <f>SUM(F202:I202)</f>
        <v>0</v>
      </c>
    </row>
    <row r="203" spans="1:10" ht="14.25" hidden="1" customHeight="1">
      <c r="A203" s="123"/>
      <c r="B203" s="118"/>
      <c r="C203" s="118"/>
      <c r="D203" s="109"/>
      <c r="E203" s="451"/>
      <c r="F203" s="111"/>
      <c r="G203" s="111">
        <f>+[9]PRG2!F217</f>
        <v>0</v>
      </c>
      <c r="H203" s="111">
        <f>+[9]PROG3!F216</f>
        <v>0</v>
      </c>
      <c r="I203" s="111">
        <f>+[9]PROG4!F205</f>
        <v>0</v>
      </c>
      <c r="J203" s="127">
        <f>SUM(F203:I203)</f>
        <v>0</v>
      </c>
    </row>
    <row r="204" spans="1:10" ht="14.25" hidden="1" customHeight="1">
      <c r="A204" s="123" t="s">
        <v>10</v>
      </c>
      <c r="B204" s="118">
        <v>8</v>
      </c>
      <c r="C204" s="118"/>
      <c r="D204" s="109"/>
      <c r="E204" s="276" t="s">
        <v>195</v>
      </c>
      <c r="F204" s="128">
        <f>SUM(F205:F206)</f>
        <v>0</v>
      </c>
      <c r="G204" s="128">
        <f>SUM(G206:G207)</f>
        <v>0</v>
      </c>
      <c r="H204" s="128">
        <f>SUM(H205:H206)</f>
        <v>0</v>
      </c>
      <c r="I204" s="128">
        <f>SUM(I205:I206)</f>
        <v>0</v>
      </c>
      <c r="J204" s="127">
        <f>SUM(F204:I204)</f>
        <v>0</v>
      </c>
    </row>
    <row r="205" spans="1:10" ht="14.25" hidden="1" customHeight="1">
      <c r="A205" s="123"/>
      <c r="B205" s="118"/>
      <c r="C205" s="118">
        <v>2</v>
      </c>
      <c r="D205" s="109"/>
      <c r="E205" s="114" t="s">
        <v>196</v>
      </c>
      <c r="F205" s="111">
        <f>+[9]PRG1!F205+[9]Auditoría!F205</f>
        <v>0</v>
      </c>
      <c r="G205" s="111">
        <f>+[9]PRG2!F207</f>
        <v>0</v>
      </c>
      <c r="H205" s="111">
        <f>+[9]PROG3!F207</f>
        <v>0</v>
      </c>
      <c r="I205" s="111">
        <f>+[9]PROG4!F207</f>
        <v>0</v>
      </c>
      <c r="J205" s="127">
        <f>SUM(F205:I205)</f>
        <v>0</v>
      </c>
    </row>
    <row r="206" spans="1:10" ht="14.25" hidden="1" customHeight="1">
      <c r="A206" s="123"/>
      <c r="B206" s="118"/>
      <c r="C206" s="118"/>
      <c r="D206" s="450">
        <v>5</v>
      </c>
      <c r="E206" s="143" t="s">
        <v>197</v>
      </c>
      <c r="F206" s="111">
        <f>+[9]PRG1!F206+[9]Auditoría!F206</f>
        <v>0</v>
      </c>
      <c r="G206" s="111">
        <f>+[9]PRG2!F208</f>
        <v>0</v>
      </c>
      <c r="H206" s="111">
        <f>+[9]PROG3!F208</f>
        <v>0</v>
      </c>
      <c r="I206" s="111">
        <f>+[9]PROG4!F208</f>
        <v>0</v>
      </c>
      <c r="J206" s="127">
        <f>SUM(F206:I206)</f>
        <v>0</v>
      </c>
    </row>
    <row r="207" spans="1:10" ht="14.25" hidden="1" customHeight="1">
      <c r="A207" s="123"/>
      <c r="B207" s="118"/>
      <c r="C207" s="118"/>
      <c r="D207" s="450">
        <v>6</v>
      </c>
      <c r="E207" s="143" t="s">
        <v>198</v>
      </c>
      <c r="F207" s="111">
        <f>+[9]PRG1!F207+[9]Auditoría!F207</f>
        <v>0</v>
      </c>
      <c r="G207" s="111">
        <f>+[9]PRG2!F209</f>
        <v>0</v>
      </c>
      <c r="H207" s="111">
        <f>+[9]PROG3!F209</f>
        <v>0</v>
      </c>
      <c r="I207" s="111">
        <f>+[9]PROG4!F209</f>
        <v>0</v>
      </c>
      <c r="J207" s="127">
        <f>SUM(F207:I207)</f>
        <v>0</v>
      </c>
    </row>
    <row r="208" spans="1:10" ht="14.25" hidden="1" customHeight="1">
      <c r="A208" s="123"/>
      <c r="B208" s="118"/>
      <c r="C208" s="118"/>
      <c r="D208" s="109"/>
      <c r="E208" s="114"/>
      <c r="F208" s="111"/>
      <c r="G208" s="111"/>
      <c r="H208" s="111"/>
      <c r="I208" s="111"/>
      <c r="J208" s="127">
        <f>SUM(F208:I208)</f>
        <v>0</v>
      </c>
    </row>
    <row r="209" spans="1:11" ht="14.25" hidden="1" customHeight="1">
      <c r="A209" s="123"/>
      <c r="B209" s="118"/>
      <c r="C209" s="118"/>
      <c r="D209" s="109"/>
      <c r="E209" s="114"/>
      <c r="F209" s="111"/>
      <c r="G209" s="111"/>
      <c r="H209" s="111"/>
      <c r="I209" s="111"/>
      <c r="J209" s="127">
        <f>SUM(F209:I209)</f>
        <v>0</v>
      </c>
    </row>
    <row r="210" spans="1:11" ht="14.25" hidden="1" customHeight="1">
      <c r="A210" s="123" t="s">
        <v>10</v>
      </c>
      <c r="B210" s="118">
        <v>9</v>
      </c>
      <c r="C210" s="118"/>
      <c r="D210" s="109"/>
      <c r="E210" s="113" t="s">
        <v>199</v>
      </c>
      <c r="F210" s="128">
        <f>+F211+F214</f>
        <v>0</v>
      </c>
      <c r="G210" s="128">
        <f>+G211+G214</f>
        <v>0</v>
      </c>
      <c r="H210" s="128">
        <f>+H211+H214</f>
        <v>0</v>
      </c>
      <c r="I210" s="128">
        <f>+I211+I214</f>
        <v>0</v>
      </c>
      <c r="J210" s="127">
        <f>SUM(F210:I210)</f>
        <v>0</v>
      </c>
    </row>
    <row r="211" spans="1:11" ht="14.25" hidden="1" customHeight="1">
      <c r="A211" s="123"/>
      <c r="B211" s="118"/>
      <c r="C211" s="118">
        <v>1</v>
      </c>
      <c r="D211" s="109"/>
      <c r="E211" s="113" t="s">
        <v>200</v>
      </c>
      <c r="F211" s="111">
        <f>SUM(F212)</f>
        <v>0</v>
      </c>
      <c r="G211" s="111">
        <f>SUM(G212)</f>
        <v>0</v>
      </c>
      <c r="H211" s="111">
        <f>SUM(H212)</f>
        <v>0</v>
      </c>
      <c r="I211" s="111">
        <f>+[9]PROG4!F213</f>
        <v>0</v>
      </c>
      <c r="J211" s="127">
        <f>SUM(F211:I211)</f>
        <v>0</v>
      </c>
    </row>
    <row r="212" spans="1:11" ht="14.25" hidden="1" customHeight="1">
      <c r="A212" s="123"/>
      <c r="B212" s="118"/>
      <c r="C212" s="118"/>
      <c r="D212" s="109">
        <v>1</v>
      </c>
      <c r="E212" s="114" t="s">
        <v>201</v>
      </c>
      <c r="F212" s="111">
        <f>+[9]PRG1!F212+[9]Auditoría!F212</f>
        <v>0</v>
      </c>
      <c r="G212" s="111">
        <f>+[9]PRG2!F214</f>
        <v>0</v>
      </c>
      <c r="H212" s="111">
        <f>+[9]PROG3!F214</f>
        <v>0</v>
      </c>
      <c r="I212" s="111">
        <f>+[9]PROG4!F214</f>
        <v>0</v>
      </c>
      <c r="J212" s="127">
        <f>SUM(F212:I212)</f>
        <v>0</v>
      </c>
    </row>
    <row r="213" spans="1:11" ht="14.25" hidden="1" customHeight="1">
      <c r="A213" s="123"/>
      <c r="B213" s="118"/>
      <c r="C213" s="118"/>
      <c r="D213" s="109"/>
      <c r="E213" s="114"/>
      <c r="F213" s="111"/>
      <c r="G213" s="111"/>
      <c r="H213" s="111">
        <f>+[9]PROG3!F225</f>
        <v>0</v>
      </c>
      <c r="I213" s="111">
        <f>+[9]PROG4!F215</f>
        <v>0</v>
      </c>
      <c r="J213" s="127">
        <f>SUM(F213:I213)</f>
        <v>0</v>
      </c>
    </row>
    <row r="214" spans="1:11" ht="14.25" hidden="1" customHeight="1">
      <c r="A214" s="123"/>
      <c r="B214" s="118"/>
      <c r="C214" s="118">
        <v>2</v>
      </c>
      <c r="D214" s="109"/>
      <c r="E214" s="113" t="s">
        <v>202</v>
      </c>
      <c r="F214" s="128">
        <f>SUM(F215:F216)</f>
        <v>0</v>
      </c>
      <c r="G214" s="128">
        <f>SUM(G215:G216)</f>
        <v>0</v>
      </c>
      <c r="H214" s="128">
        <f>SUM(H215:H216)</f>
        <v>0</v>
      </c>
      <c r="I214" s="111">
        <f>+[9]PROG4!F216</f>
        <v>0</v>
      </c>
      <c r="J214" s="127">
        <f>SUM(F214:I214)</f>
        <v>0</v>
      </c>
    </row>
    <row r="215" spans="1:11" ht="14.25" hidden="1" customHeight="1">
      <c r="A215" s="123"/>
      <c r="B215" s="118"/>
      <c r="C215" s="118"/>
      <c r="D215" s="109">
        <v>1</v>
      </c>
      <c r="E215" s="114" t="s">
        <v>203</v>
      </c>
      <c r="F215" s="111">
        <f>+[9]PRG1!F215+[9]Auditoría!F215</f>
        <v>0</v>
      </c>
      <c r="G215" s="111">
        <f>+[9]PRG2!F217</f>
        <v>0</v>
      </c>
      <c r="H215" s="111">
        <f>+[9]PROG3!F217</f>
        <v>0</v>
      </c>
      <c r="I215" s="111">
        <f>+[9]PROG4!F217</f>
        <v>0</v>
      </c>
      <c r="J215" s="127">
        <f>SUM(F215:I215)</f>
        <v>0</v>
      </c>
    </row>
    <row r="216" spans="1:11" ht="14.25" hidden="1" customHeight="1" thickBot="1">
      <c r="A216" s="133"/>
      <c r="B216" s="134"/>
      <c r="C216" s="134"/>
      <c r="D216" s="135">
        <v>2</v>
      </c>
      <c r="E216" s="136" t="s">
        <v>204</v>
      </c>
      <c r="F216" s="111">
        <f>+[9]PRG1!F216+[9]Auditoría!F216</f>
        <v>0</v>
      </c>
      <c r="G216" s="111">
        <f>+[9]PRG2!F218</f>
        <v>0</v>
      </c>
      <c r="H216" s="111">
        <f>+[9]PROG3!F218</f>
        <v>0</v>
      </c>
      <c r="I216" s="111">
        <f>+[9]PROG4!F218</f>
        <v>0</v>
      </c>
      <c r="J216" s="127">
        <f>SUM(F216:I216)</f>
        <v>0</v>
      </c>
    </row>
    <row r="217" spans="1:11" ht="14.25" customHeight="1" thickBot="1">
      <c r="A217" s="119"/>
      <c r="B217" s="120"/>
      <c r="C217" s="120"/>
      <c r="D217" s="121"/>
      <c r="E217" s="120" t="s">
        <v>205</v>
      </c>
      <c r="F217" s="141">
        <f>+F9+F41+F98+F128+F133+F157+F188+F204+F210</f>
        <v>210106588.73000002</v>
      </c>
      <c r="G217" s="141">
        <f>+G9+G41+G98+G128+G133+G157+G188+G204+G210</f>
        <v>2068368103.2499995</v>
      </c>
      <c r="H217" s="141">
        <f>+H9+H41+H98+H128+H133+H157+H188+H204+H210</f>
        <v>5350363809.6300001</v>
      </c>
      <c r="I217" s="141">
        <f>+I9+I41+I98+I128+I133+I157+I188+I204+I210</f>
        <v>0</v>
      </c>
      <c r="J217" s="122">
        <f>SUM(F217:I217)</f>
        <v>7628838501.6099997</v>
      </c>
    </row>
    <row r="218" spans="1:11" ht="14.25" customHeight="1"/>
    <row r="219" spans="1:11" ht="14.25" customHeight="1">
      <c r="F219" s="107" t="s">
        <v>206</v>
      </c>
      <c r="G219" s="107"/>
      <c r="H219" s="137"/>
      <c r="I219" s="137"/>
      <c r="J219" s="138">
        <f>+'[8]Clasific. Económica de Ingresos'!$C$158</f>
        <v>6808974495.0900002</v>
      </c>
    </row>
    <row r="220" spans="1:11" ht="14.25" customHeight="1">
      <c r="F220" s="107" t="s">
        <v>207</v>
      </c>
      <c r="G220" s="107"/>
      <c r="H220" s="137"/>
      <c r="I220" s="137"/>
      <c r="J220" s="138">
        <f>+'[8]Clasific. Económica de Ingresos'!$C$156</f>
        <v>819864006.51999998</v>
      </c>
      <c r="K220" s="102">
        <f>+J217-J9</f>
        <v>7628838501.6099997</v>
      </c>
    </row>
    <row r="221" spans="1:11" ht="14.25" customHeight="1">
      <c r="F221" s="107" t="s">
        <v>208</v>
      </c>
      <c r="G221" s="107"/>
      <c r="H221" s="137"/>
      <c r="I221" s="137"/>
      <c r="J221" s="138">
        <f>SUM(J219:J220)</f>
        <v>7628838501.6100006</v>
      </c>
    </row>
    <row r="222" spans="1:11" ht="14.25" customHeight="1">
      <c r="F222" s="101" t="s">
        <v>209</v>
      </c>
      <c r="J222" s="112">
        <f>+J9+J41+J98+J128</f>
        <v>3191770993.29</v>
      </c>
    </row>
    <row r="223" spans="1:11" ht="14.25" customHeight="1">
      <c r="E223" s="102" t="s">
        <v>10</v>
      </c>
      <c r="F223" s="101" t="s">
        <v>210</v>
      </c>
      <c r="J223" s="112">
        <f>+J133</f>
        <v>4437067508.3199997</v>
      </c>
    </row>
    <row r="224" spans="1:11" ht="14.25" customHeight="1">
      <c r="E224" s="101" t="s">
        <v>10</v>
      </c>
      <c r="F224" s="101" t="s">
        <v>211</v>
      </c>
      <c r="J224" s="112">
        <f>+J157+J188</f>
        <v>0</v>
      </c>
    </row>
    <row r="225" spans="5:11" s="101" customFormat="1" ht="14.25" customHeight="1">
      <c r="F225" s="101" t="s">
        <v>212</v>
      </c>
      <c r="H225" s="108"/>
      <c r="I225" s="108"/>
      <c r="J225" s="105">
        <f>+J204</f>
        <v>0</v>
      </c>
    </row>
    <row r="226" spans="5:11" s="101" customFormat="1" ht="14.25" customHeight="1">
      <c r="F226" s="101" t="s">
        <v>199</v>
      </c>
      <c r="H226" s="108"/>
      <c r="I226" s="108"/>
      <c r="J226" s="112">
        <f>+J210</f>
        <v>0</v>
      </c>
    </row>
    <row r="227" spans="5:11" s="101" customFormat="1" ht="14.25" customHeight="1">
      <c r="E227" s="101" t="s">
        <v>213</v>
      </c>
      <c r="F227" s="104" t="s">
        <v>214</v>
      </c>
      <c r="G227" s="104"/>
      <c r="H227" s="112"/>
      <c r="I227" s="112"/>
      <c r="J227" s="112">
        <f>SUM(J222:J226)</f>
        <v>7628838501.6099997</v>
      </c>
    </row>
    <row r="228" spans="5:11" s="101" customFormat="1" ht="14.25" customHeight="1">
      <c r="H228" s="108"/>
      <c r="I228" s="108"/>
      <c r="J228" s="108"/>
    </row>
    <row r="229" spans="5:11" s="101" customFormat="1" ht="14.25" customHeight="1">
      <c r="F229" s="101" t="s">
        <v>215</v>
      </c>
      <c r="H229" s="108"/>
      <c r="I229" s="108"/>
      <c r="J229" s="112">
        <f>+J221-J227</f>
        <v>0</v>
      </c>
    </row>
    <row r="230" spans="5:11" s="101" customFormat="1" ht="14.25" customHeight="1">
      <c r="H230" s="108"/>
      <c r="I230" s="108"/>
      <c r="J230" s="108"/>
    </row>
    <row r="231" spans="5:11" s="101" customFormat="1" ht="14.25" customHeight="1">
      <c r="F231" s="102"/>
      <c r="G231" s="102"/>
      <c r="H231" s="105"/>
      <c r="I231" s="105"/>
      <c r="J231" s="105">
        <f>+'[8]Detalle General de Egresos'!$E$7</f>
        <v>7628838501.6099997</v>
      </c>
      <c r="K231" s="104">
        <f>+J232-J229</f>
        <v>0</v>
      </c>
    </row>
    <row r="232" spans="5:11" s="101" customFormat="1" ht="14.25" customHeight="1">
      <c r="H232" s="108"/>
      <c r="I232" s="108"/>
      <c r="J232" s="5">
        <f>+J221-J231</f>
        <v>0</v>
      </c>
    </row>
    <row r="233" spans="5:11" s="101" customFormat="1" ht="14.25" customHeight="1">
      <c r="H233" s="108"/>
      <c r="I233" s="108"/>
      <c r="J233" s="5">
        <f>+J229-J232</f>
        <v>0</v>
      </c>
    </row>
    <row r="234" spans="5:11" s="101" customFormat="1" ht="14.25" customHeight="1">
      <c r="H234" s="108"/>
      <c r="I234" s="108"/>
      <c r="J234" s="108"/>
    </row>
    <row r="240" spans="5:11" s="101" customFormat="1">
      <c r="H240" s="108">
        <v>0</v>
      </c>
      <c r="I240" s="108"/>
      <c r="J240" s="108"/>
    </row>
  </sheetData>
  <mergeCells count="6">
    <mergeCell ref="A1:J1"/>
    <mergeCell ref="A2:J2"/>
    <mergeCell ref="A3:J3"/>
    <mergeCell ref="A5:J5"/>
    <mergeCell ref="A6:D6"/>
    <mergeCell ref="F6:J6"/>
  </mergeCells>
  <pageMargins left="0.74803149606299213" right="0.74803149606299213" top="0.98425196850393704" bottom="0.98425196850393704" header="0" footer="0"/>
  <pageSetup scale="4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M607"/>
  <sheetViews>
    <sheetView tabSelected="1" view="pageBreakPreview" zoomScale="75" zoomScaleNormal="75" zoomScaleSheetLayoutView="75" workbookViewId="0">
      <selection activeCell="A259" sqref="A259:XFD263"/>
    </sheetView>
  </sheetViews>
  <sheetFormatPr baseColWidth="10" defaultRowHeight="12.75"/>
  <cols>
    <col min="1" max="1" width="31.140625" style="88" customWidth="1"/>
    <col min="2" max="2" width="69.42578125" style="88" bestFit="1" customWidth="1"/>
    <col min="3" max="3" width="25.7109375" style="73" customWidth="1"/>
    <col min="4" max="4" width="4.7109375" style="73" customWidth="1"/>
    <col min="5" max="5" width="5.5703125" style="73" customWidth="1"/>
    <col min="6" max="6" width="4.7109375" style="73" customWidth="1"/>
    <col min="7" max="7" width="56.140625" style="87" bestFit="1" customWidth="1"/>
    <col min="8" max="8" width="25.7109375" style="86" customWidth="1"/>
    <col min="9" max="10" width="25.7109375" style="74" customWidth="1"/>
    <col min="11" max="11" width="19.140625" style="85" customWidth="1"/>
    <col min="12" max="12" width="17.7109375" style="74" bestFit="1" customWidth="1"/>
    <col min="13" max="13" width="20.140625" style="73" bestFit="1" customWidth="1"/>
    <col min="14" max="256" width="11.42578125" style="73"/>
    <col min="257" max="257" width="31.140625" style="73" customWidth="1"/>
    <col min="258" max="258" width="69.42578125" style="73" bestFit="1" customWidth="1"/>
    <col min="259" max="259" width="25.7109375" style="73" customWidth="1"/>
    <col min="260" max="260" width="4.7109375" style="73" customWidth="1"/>
    <col min="261" max="261" width="5.5703125" style="73" customWidth="1"/>
    <col min="262" max="262" width="4.7109375" style="73" customWidth="1"/>
    <col min="263" max="263" width="56.140625" style="73" bestFit="1" customWidth="1"/>
    <col min="264" max="266" width="25.7109375" style="73" customWidth="1"/>
    <col min="267" max="267" width="19.140625" style="73" customWidth="1"/>
    <col min="268" max="268" width="17.7109375" style="73" bestFit="1" customWidth="1"/>
    <col min="269" max="269" width="20.140625" style="73" bestFit="1" customWidth="1"/>
    <col min="270" max="512" width="11.42578125" style="73"/>
    <col min="513" max="513" width="31.140625" style="73" customWidth="1"/>
    <col min="514" max="514" width="69.42578125" style="73" bestFit="1" customWidth="1"/>
    <col min="515" max="515" width="25.7109375" style="73" customWidth="1"/>
    <col min="516" max="516" width="4.7109375" style="73" customWidth="1"/>
    <col min="517" max="517" width="5.5703125" style="73" customWidth="1"/>
    <col min="518" max="518" width="4.7109375" style="73" customWidth="1"/>
    <col min="519" max="519" width="56.140625" style="73" bestFit="1" customWidth="1"/>
    <col min="520" max="522" width="25.7109375" style="73" customWidth="1"/>
    <col min="523" max="523" width="19.140625" style="73" customWidth="1"/>
    <col min="524" max="524" width="17.7109375" style="73" bestFit="1" customWidth="1"/>
    <col min="525" max="525" width="20.140625" style="73" bestFit="1" customWidth="1"/>
    <col min="526" max="768" width="11.42578125" style="73"/>
    <col min="769" max="769" width="31.140625" style="73" customWidth="1"/>
    <col min="770" max="770" width="69.42578125" style="73" bestFit="1" customWidth="1"/>
    <col min="771" max="771" width="25.7109375" style="73" customWidth="1"/>
    <col min="772" max="772" width="4.7109375" style="73" customWidth="1"/>
    <col min="773" max="773" width="5.5703125" style="73" customWidth="1"/>
    <col min="774" max="774" width="4.7109375" style="73" customWidth="1"/>
    <col min="775" max="775" width="56.140625" style="73" bestFit="1" customWidth="1"/>
    <col min="776" max="778" width="25.7109375" style="73" customWidth="1"/>
    <col min="779" max="779" width="19.140625" style="73" customWidth="1"/>
    <col min="780" max="780" width="17.7109375" style="73" bestFit="1" customWidth="1"/>
    <col min="781" max="781" width="20.140625" style="73" bestFit="1" customWidth="1"/>
    <col min="782" max="1024" width="11.42578125" style="73"/>
    <col min="1025" max="1025" width="31.140625" style="73" customWidth="1"/>
    <col min="1026" max="1026" width="69.42578125" style="73" bestFit="1" customWidth="1"/>
    <col min="1027" max="1027" width="25.7109375" style="73" customWidth="1"/>
    <col min="1028" max="1028" width="4.7109375" style="73" customWidth="1"/>
    <col min="1029" max="1029" width="5.5703125" style="73" customWidth="1"/>
    <col min="1030" max="1030" width="4.7109375" style="73" customWidth="1"/>
    <col min="1031" max="1031" width="56.140625" style="73" bestFit="1" customWidth="1"/>
    <col min="1032" max="1034" width="25.7109375" style="73" customWidth="1"/>
    <col min="1035" max="1035" width="19.140625" style="73" customWidth="1"/>
    <col min="1036" max="1036" width="17.7109375" style="73" bestFit="1" customWidth="1"/>
    <col min="1037" max="1037" width="20.140625" style="73" bestFit="1" customWidth="1"/>
    <col min="1038" max="1280" width="11.42578125" style="73"/>
    <col min="1281" max="1281" width="31.140625" style="73" customWidth="1"/>
    <col min="1282" max="1282" width="69.42578125" style="73" bestFit="1" customWidth="1"/>
    <col min="1283" max="1283" width="25.7109375" style="73" customWidth="1"/>
    <col min="1284" max="1284" width="4.7109375" style="73" customWidth="1"/>
    <col min="1285" max="1285" width="5.5703125" style="73" customWidth="1"/>
    <col min="1286" max="1286" width="4.7109375" style="73" customWidth="1"/>
    <col min="1287" max="1287" width="56.140625" style="73" bestFit="1" customWidth="1"/>
    <col min="1288" max="1290" width="25.7109375" style="73" customWidth="1"/>
    <col min="1291" max="1291" width="19.140625" style="73" customWidth="1"/>
    <col min="1292" max="1292" width="17.7109375" style="73" bestFit="1" customWidth="1"/>
    <col min="1293" max="1293" width="20.140625" style="73" bestFit="1" customWidth="1"/>
    <col min="1294" max="1536" width="11.42578125" style="73"/>
    <col min="1537" max="1537" width="31.140625" style="73" customWidth="1"/>
    <col min="1538" max="1538" width="69.42578125" style="73" bestFit="1" customWidth="1"/>
    <col min="1539" max="1539" width="25.7109375" style="73" customWidth="1"/>
    <col min="1540" max="1540" width="4.7109375" style="73" customWidth="1"/>
    <col min="1541" max="1541" width="5.5703125" style="73" customWidth="1"/>
    <col min="1542" max="1542" width="4.7109375" style="73" customWidth="1"/>
    <col min="1543" max="1543" width="56.140625" style="73" bestFit="1" customWidth="1"/>
    <col min="1544" max="1546" width="25.7109375" style="73" customWidth="1"/>
    <col min="1547" max="1547" width="19.140625" style="73" customWidth="1"/>
    <col min="1548" max="1548" width="17.7109375" style="73" bestFit="1" customWidth="1"/>
    <col min="1549" max="1549" width="20.140625" style="73" bestFit="1" customWidth="1"/>
    <col min="1550" max="1792" width="11.42578125" style="73"/>
    <col min="1793" max="1793" width="31.140625" style="73" customWidth="1"/>
    <col min="1794" max="1794" width="69.42578125" style="73" bestFit="1" customWidth="1"/>
    <col min="1795" max="1795" width="25.7109375" style="73" customWidth="1"/>
    <col min="1796" max="1796" width="4.7109375" style="73" customWidth="1"/>
    <col min="1797" max="1797" width="5.5703125" style="73" customWidth="1"/>
    <col min="1798" max="1798" width="4.7109375" style="73" customWidth="1"/>
    <col min="1799" max="1799" width="56.140625" style="73" bestFit="1" customWidth="1"/>
    <col min="1800" max="1802" width="25.7109375" style="73" customWidth="1"/>
    <col min="1803" max="1803" width="19.140625" style="73" customWidth="1"/>
    <col min="1804" max="1804" width="17.7109375" style="73" bestFit="1" customWidth="1"/>
    <col min="1805" max="1805" width="20.140625" style="73" bestFit="1" customWidth="1"/>
    <col min="1806" max="2048" width="11.42578125" style="73"/>
    <col min="2049" max="2049" width="31.140625" style="73" customWidth="1"/>
    <col min="2050" max="2050" width="69.42578125" style="73" bestFit="1" customWidth="1"/>
    <col min="2051" max="2051" width="25.7109375" style="73" customWidth="1"/>
    <col min="2052" max="2052" width="4.7109375" style="73" customWidth="1"/>
    <col min="2053" max="2053" width="5.5703125" style="73" customWidth="1"/>
    <col min="2054" max="2054" width="4.7109375" style="73" customWidth="1"/>
    <col min="2055" max="2055" width="56.140625" style="73" bestFit="1" customWidth="1"/>
    <col min="2056" max="2058" width="25.7109375" style="73" customWidth="1"/>
    <col min="2059" max="2059" width="19.140625" style="73" customWidth="1"/>
    <col min="2060" max="2060" width="17.7109375" style="73" bestFit="1" customWidth="1"/>
    <col min="2061" max="2061" width="20.140625" style="73" bestFit="1" customWidth="1"/>
    <col min="2062" max="2304" width="11.42578125" style="73"/>
    <col min="2305" max="2305" width="31.140625" style="73" customWidth="1"/>
    <col min="2306" max="2306" width="69.42578125" style="73" bestFit="1" customWidth="1"/>
    <col min="2307" max="2307" width="25.7109375" style="73" customWidth="1"/>
    <col min="2308" max="2308" width="4.7109375" style="73" customWidth="1"/>
    <col min="2309" max="2309" width="5.5703125" style="73" customWidth="1"/>
    <col min="2310" max="2310" width="4.7109375" style="73" customWidth="1"/>
    <col min="2311" max="2311" width="56.140625" style="73" bestFit="1" customWidth="1"/>
    <col min="2312" max="2314" width="25.7109375" style="73" customWidth="1"/>
    <col min="2315" max="2315" width="19.140625" style="73" customWidth="1"/>
    <col min="2316" max="2316" width="17.7109375" style="73" bestFit="1" customWidth="1"/>
    <col min="2317" max="2317" width="20.140625" style="73" bestFit="1" customWidth="1"/>
    <col min="2318" max="2560" width="11.42578125" style="73"/>
    <col min="2561" max="2561" width="31.140625" style="73" customWidth="1"/>
    <col min="2562" max="2562" width="69.42578125" style="73" bestFit="1" customWidth="1"/>
    <col min="2563" max="2563" width="25.7109375" style="73" customWidth="1"/>
    <col min="2564" max="2564" width="4.7109375" style="73" customWidth="1"/>
    <col min="2565" max="2565" width="5.5703125" style="73" customWidth="1"/>
    <col min="2566" max="2566" width="4.7109375" style="73" customWidth="1"/>
    <col min="2567" max="2567" width="56.140625" style="73" bestFit="1" customWidth="1"/>
    <col min="2568" max="2570" width="25.7109375" style="73" customWidth="1"/>
    <col min="2571" max="2571" width="19.140625" style="73" customWidth="1"/>
    <col min="2572" max="2572" width="17.7109375" style="73" bestFit="1" customWidth="1"/>
    <col min="2573" max="2573" width="20.140625" style="73" bestFit="1" customWidth="1"/>
    <col min="2574" max="2816" width="11.42578125" style="73"/>
    <col min="2817" max="2817" width="31.140625" style="73" customWidth="1"/>
    <col min="2818" max="2818" width="69.42578125" style="73" bestFit="1" customWidth="1"/>
    <col min="2819" max="2819" width="25.7109375" style="73" customWidth="1"/>
    <col min="2820" max="2820" width="4.7109375" style="73" customWidth="1"/>
    <col min="2821" max="2821" width="5.5703125" style="73" customWidth="1"/>
    <col min="2822" max="2822" width="4.7109375" style="73" customWidth="1"/>
    <col min="2823" max="2823" width="56.140625" style="73" bestFit="1" customWidth="1"/>
    <col min="2824" max="2826" width="25.7109375" style="73" customWidth="1"/>
    <col min="2827" max="2827" width="19.140625" style="73" customWidth="1"/>
    <col min="2828" max="2828" width="17.7109375" style="73" bestFit="1" customWidth="1"/>
    <col min="2829" max="2829" width="20.140625" style="73" bestFit="1" customWidth="1"/>
    <col min="2830" max="3072" width="11.42578125" style="73"/>
    <col min="3073" max="3073" width="31.140625" style="73" customWidth="1"/>
    <col min="3074" max="3074" width="69.42578125" style="73" bestFit="1" customWidth="1"/>
    <col min="3075" max="3075" width="25.7109375" style="73" customWidth="1"/>
    <col min="3076" max="3076" width="4.7109375" style="73" customWidth="1"/>
    <col min="3077" max="3077" width="5.5703125" style="73" customWidth="1"/>
    <col min="3078" max="3078" width="4.7109375" style="73" customWidth="1"/>
    <col min="3079" max="3079" width="56.140625" style="73" bestFit="1" customWidth="1"/>
    <col min="3080" max="3082" width="25.7109375" style="73" customWidth="1"/>
    <col min="3083" max="3083" width="19.140625" style="73" customWidth="1"/>
    <col min="3084" max="3084" width="17.7109375" style="73" bestFit="1" customWidth="1"/>
    <col min="3085" max="3085" width="20.140625" style="73" bestFit="1" customWidth="1"/>
    <col min="3086" max="3328" width="11.42578125" style="73"/>
    <col min="3329" max="3329" width="31.140625" style="73" customWidth="1"/>
    <col min="3330" max="3330" width="69.42578125" style="73" bestFit="1" customWidth="1"/>
    <col min="3331" max="3331" width="25.7109375" style="73" customWidth="1"/>
    <col min="3332" max="3332" width="4.7109375" style="73" customWidth="1"/>
    <col min="3333" max="3333" width="5.5703125" style="73" customWidth="1"/>
    <col min="3334" max="3334" width="4.7109375" style="73" customWidth="1"/>
    <col min="3335" max="3335" width="56.140625" style="73" bestFit="1" customWidth="1"/>
    <col min="3336" max="3338" width="25.7109375" style="73" customWidth="1"/>
    <col min="3339" max="3339" width="19.140625" style="73" customWidth="1"/>
    <col min="3340" max="3340" width="17.7109375" style="73" bestFit="1" customWidth="1"/>
    <col min="3341" max="3341" width="20.140625" style="73" bestFit="1" customWidth="1"/>
    <col min="3342" max="3584" width="11.42578125" style="73"/>
    <col min="3585" max="3585" width="31.140625" style="73" customWidth="1"/>
    <col min="3586" max="3586" width="69.42578125" style="73" bestFit="1" customWidth="1"/>
    <col min="3587" max="3587" width="25.7109375" style="73" customWidth="1"/>
    <col min="3588" max="3588" width="4.7109375" style="73" customWidth="1"/>
    <col min="3589" max="3589" width="5.5703125" style="73" customWidth="1"/>
    <col min="3590" max="3590" width="4.7109375" style="73" customWidth="1"/>
    <col min="3591" max="3591" width="56.140625" style="73" bestFit="1" customWidth="1"/>
    <col min="3592" max="3594" width="25.7109375" style="73" customWidth="1"/>
    <col min="3595" max="3595" width="19.140625" style="73" customWidth="1"/>
    <col min="3596" max="3596" width="17.7109375" style="73" bestFit="1" customWidth="1"/>
    <col min="3597" max="3597" width="20.140625" style="73" bestFit="1" customWidth="1"/>
    <col min="3598" max="3840" width="11.42578125" style="73"/>
    <col min="3841" max="3841" width="31.140625" style="73" customWidth="1"/>
    <col min="3842" max="3842" width="69.42578125" style="73" bestFit="1" customWidth="1"/>
    <col min="3843" max="3843" width="25.7109375" style="73" customWidth="1"/>
    <col min="3844" max="3844" width="4.7109375" style="73" customWidth="1"/>
    <col min="3845" max="3845" width="5.5703125" style="73" customWidth="1"/>
    <col min="3846" max="3846" width="4.7109375" style="73" customWidth="1"/>
    <col min="3847" max="3847" width="56.140625" style="73" bestFit="1" customWidth="1"/>
    <col min="3848" max="3850" width="25.7109375" style="73" customWidth="1"/>
    <col min="3851" max="3851" width="19.140625" style="73" customWidth="1"/>
    <col min="3852" max="3852" width="17.7109375" style="73" bestFit="1" customWidth="1"/>
    <col min="3853" max="3853" width="20.140625" style="73" bestFit="1" customWidth="1"/>
    <col min="3854" max="4096" width="11.42578125" style="73"/>
    <col min="4097" max="4097" width="31.140625" style="73" customWidth="1"/>
    <col min="4098" max="4098" width="69.42578125" style="73" bestFit="1" customWidth="1"/>
    <col min="4099" max="4099" width="25.7109375" style="73" customWidth="1"/>
    <col min="4100" max="4100" width="4.7109375" style="73" customWidth="1"/>
    <col min="4101" max="4101" width="5.5703125" style="73" customWidth="1"/>
    <col min="4102" max="4102" width="4.7109375" style="73" customWidth="1"/>
    <col min="4103" max="4103" width="56.140625" style="73" bestFit="1" customWidth="1"/>
    <col min="4104" max="4106" width="25.7109375" style="73" customWidth="1"/>
    <col min="4107" max="4107" width="19.140625" style="73" customWidth="1"/>
    <col min="4108" max="4108" width="17.7109375" style="73" bestFit="1" customWidth="1"/>
    <col min="4109" max="4109" width="20.140625" style="73" bestFit="1" customWidth="1"/>
    <col min="4110" max="4352" width="11.42578125" style="73"/>
    <col min="4353" max="4353" width="31.140625" style="73" customWidth="1"/>
    <col min="4354" max="4354" width="69.42578125" style="73" bestFit="1" customWidth="1"/>
    <col min="4355" max="4355" width="25.7109375" style="73" customWidth="1"/>
    <col min="4356" max="4356" width="4.7109375" style="73" customWidth="1"/>
    <col min="4357" max="4357" width="5.5703125" style="73" customWidth="1"/>
    <col min="4358" max="4358" width="4.7109375" style="73" customWidth="1"/>
    <col min="4359" max="4359" width="56.140625" style="73" bestFit="1" customWidth="1"/>
    <col min="4360" max="4362" width="25.7109375" style="73" customWidth="1"/>
    <col min="4363" max="4363" width="19.140625" style="73" customWidth="1"/>
    <col min="4364" max="4364" width="17.7109375" style="73" bestFit="1" customWidth="1"/>
    <col min="4365" max="4365" width="20.140625" style="73" bestFit="1" customWidth="1"/>
    <col min="4366" max="4608" width="11.42578125" style="73"/>
    <col min="4609" max="4609" width="31.140625" style="73" customWidth="1"/>
    <col min="4610" max="4610" width="69.42578125" style="73" bestFit="1" customWidth="1"/>
    <col min="4611" max="4611" width="25.7109375" style="73" customWidth="1"/>
    <col min="4612" max="4612" width="4.7109375" style="73" customWidth="1"/>
    <col min="4613" max="4613" width="5.5703125" style="73" customWidth="1"/>
    <col min="4614" max="4614" width="4.7109375" style="73" customWidth="1"/>
    <col min="4615" max="4615" width="56.140625" style="73" bestFit="1" customWidth="1"/>
    <col min="4616" max="4618" width="25.7109375" style="73" customWidth="1"/>
    <col min="4619" max="4619" width="19.140625" style="73" customWidth="1"/>
    <col min="4620" max="4620" width="17.7109375" style="73" bestFit="1" customWidth="1"/>
    <col min="4621" max="4621" width="20.140625" style="73" bestFit="1" customWidth="1"/>
    <col min="4622" max="4864" width="11.42578125" style="73"/>
    <col min="4865" max="4865" width="31.140625" style="73" customWidth="1"/>
    <col min="4866" max="4866" width="69.42578125" style="73" bestFit="1" customWidth="1"/>
    <col min="4867" max="4867" width="25.7109375" style="73" customWidth="1"/>
    <col min="4868" max="4868" width="4.7109375" style="73" customWidth="1"/>
    <col min="4869" max="4869" width="5.5703125" style="73" customWidth="1"/>
    <col min="4870" max="4870" width="4.7109375" style="73" customWidth="1"/>
    <col min="4871" max="4871" width="56.140625" style="73" bestFit="1" customWidth="1"/>
    <col min="4872" max="4874" width="25.7109375" style="73" customWidth="1"/>
    <col min="4875" max="4875" width="19.140625" style="73" customWidth="1"/>
    <col min="4876" max="4876" width="17.7109375" style="73" bestFit="1" customWidth="1"/>
    <col min="4877" max="4877" width="20.140625" style="73" bestFit="1" customWidth="1"/>
    <col min="4878" max="5120" width="11.42578125" style="73"/>
    <col min="5121" max="5121" width="31.140625" style="73" customWidth="1"/>
    <col min="5122" max="5122" width="69.42578125" style="73" bestFit="1" customWidth="1"/>
    <col min="5123" max="5123" width="25.7109375" style="73" customWidth="1"/>
    <col min="5124" max="5124" width="4.7109375" style="73" customWidth="1"/>
    <col min="5125" max="5125" width="5.5703125" style="73" customWidth="1"/>
    <col min="5126" max="5126" width="4.7109375" style="73" customWidth="1"/>
    <col min="5127" max="5127" width="56.140625" style="73" bestFit="1" customWidth="1"/>
    <col min="5128" max="5130" width="25.7109375" style="73" customWidth="1"/>
    <col min="5131" max="5131" width="19.140625" style="73" customWidth="1"/>
    <col min="5132" max="5132" width="17.7109375" style="73" bestFit="1" customWidth="1"/>
    <col min="5133" max="5133" width="20.140625" style="73" bestFit="1" customWidth="1"/>
    <col min="5134" max="5376" width="11.42578125" style="73"/>
    <col min="5377" max="5377" width="31.140625" style="73" customWidth="1"/>
    <col min="5378" max="5378" width="69.42578125" style="73" bestFit="1" customWidth="1"/>
    <col min="5379" max="5379" width="25.7109375" style="73" customWidth="1"/>
    <col min="5380" max="5380" width="4.7109375" style="73" customWidth="1"/>
    <col min="5381" max="5381" width="5.5703125" style="73" customWidth="1"/>
    <col min="5382" max="5382" width="4.7109375" style="73" customWidth="1"/>
    <col min="5383" max="5383" width="56.140625" style="73" bestFit="1" customWidth="1"/>
    <col min="5384" max="5386" width="25.7109375" style="73" customWidth="1"/>
    <col min="5387" max="5387" width="19.140625" style="73" customWidth="1"/>
    <col min="5388" max="5388" width="17.7109375" style="73" bestFit="1" customWidth="1"/>
    <col min="5389" max="5389" width="20.140625" style="73" bestFit="1" customWidth="1"/>
    <col min="5390" max="5632" width="11.42578125" style="73"/>
    <col min="5633" max="5633" width="31.140625" style="73" customWidth="1"/>
    <col min="5634" max="5634" width="69.42578125" style="73" bestFit="1" customWidth="1"/>
    <col min="5635" max="5635" width="25.7109375" style="73" customWidth="1"/>
    <col min="5636" max="5636" width="4.7109375" style="73" customWidth="1"/>
    <col min="5637" max="5637" width="5.5703125" style="73" customWidth="1"/>
    <col min="5638" max="5638" width="4.7109375" style="73" customWidth="1"/>
    <col min="5639" max="5639" width="56.140625" style="73" bestFit="1" customWidth="1"/>
    <col min="5640" max="5642" width="25.7109375" style="73" customWidth="1"/>
    <col min="5643" max="5643" width="19.140625" style="73" customWidth="1"/>
    <col min="5644" max="5644" width="17.7109375" style="73" bestFit="1" customWidth="1"/>
    <col min="5645" max="5645" width="20.140625" style="73" bestFit="1" customWidth="1"/>
    <col min="5646" max="5888" width="11.42578125" style="73"/>
    <col min="5889" max="5889" width="31.140625" style="73" customWidth="1"/>
    <col min="5890" max="5890" width="69.42578125" style="73" bestFit="1" customWidth="1"/>
    <col min="5891" max="5891" width="25.7109375" style="73" customWidth="1"/>
    <col min="5892" max="5892" width="4.7109375" style="73" customWidth="1"/>
    <col min="5893" max="5893" width="5.5703125" style="73" customWidth="1"/>
    <col min="5894" max="5894" width="4.7109375" style="73" customWidth="1"/>
    <col min="5895" max="5895" width="56.140625" style="73" bestFit="1" customWidth="1"/>
    <col min="5896" max="5898" width="25.7109375" style="73" customWidth="1"/>
    <col min="5899" max="5899" width="19.140625" style="73" customWidth="1"/>
    <col min="5900" max="5900" width="17.7109375" style="73" bestFit="1" customWidth="1"/>
    <col min="5901" max="5901" width="20.140625" style="73" bestFit="1" customWidth="1"/>
    <col min="5902" max="6144" width="11.42578125" style="73"/>
    <col min="6145" max="6145" width="31.140625" style="73" customWidth="1"/>
    <col min="6146" max="6146" width="69.42578125" style="73" bestFit="1" customWidth="1"/>
    <col min="6147" max="6147" width="25.7109375" style="73" customWidth="1"/>
    <col min="6148" max="6148" width="4.7109375" style="73" customWidth="1"/>
    <col min="6149" max="6149" width="5.5703125" style="73" customWidth="1"/>
    <col min="6150" max="6150" width="4.7109375" style="73" customWidth="1"/>
    <col min="6151" max="6151" width="56.140625" style="73" bestFit="1" customWidth="1"/>
    <col min="6152" max="6154" width="25.7109375" style="73" customWidth="1"/>
    <col min="6155" max="6155" width="19.140625" style="73" customWidth="1"/>
    <col min="6156" max="6156" width="17.7109375" style="73" bestFit="1" customWidth="1"/>
    <col min="6157" max="6157" width="20.140625" style="73" bestFit="1" customWidth="1"/>
    <col min="6158" max="6400" width="11.42578125" style="73"/>
    <col min="6401" max="6401" width="31.140625" style="73" customWidth="1"/>
    <col min="6402" max="6402" width="69.42578125" style="73" bestFit="1" customWidth="1"/>
    <col min="6403" max="6403" width="25.7109375" style="73" customWidth="1"/>
    <col min="6404" max="6404" width="4.7109375" style="73" customWidth="1"/>
    <col min="6405" max="6405" width="5.5703125" style="73" customWidth="1"/>
    <col min="6406" max="6406" width="4.7109375" style="73" customWidth="1"/>
    <col min="6407" max="6407" width="56.140625" style="73" bestFit="1" customWidth="1"/>
    <col min="6408" max="6410" width="25.7109375" style="73" customWidth="1"/>
    <col min="6411" max="6411" width="19.140625" style="73" customWidth="1"/>
    <col min="6412" max="6412" width="17.7109375" style="73" bestFit="1" customWidth="1"/>
    <col min="6413" max="6413" width="20.140625" style="73" bestFit="1" customWidth="1"/>
    <col min="6414" max="6656" width="11.42578125" style="73"/>
    <col min="6657" max="6657" width="31.140625" style="73" customWidth="1"/>
    <col min="6658" max="6658" width="69.42578125" style="73" bestFit="1" customWidth="1"/>
    <col min="6659" max="6659" width="25.7109375" style="73" customWidth="1"/>
    <col min="6660" max="6660" width="4.7109375" style="73" customWidth="1"/>
    <col min="6661" max="6661" width="5.5703125" style="73" customWidth="1"/>
    <col min="6662" max="6662" width="4.7109375" style="73" customWidth="1"/>
    <col min="6663" max="6663" width="56.140625" style="73" bestFit="1" customWidth="1"/>
    <col min="6664" max="6666" width="25.7109375" style="73" customWidth="1"/>
    <col min="6667" max="6667" width="19.140625" style="73" customWidth="1"/>
    <col min="6668" max="6668" width="17.7109375" style="73" bestFit="1" customWidth="1"/>
    <col min="6669" max="6669" width="20.140625" style="73" bestFit="1" customWidth="1"/>
    <col min="6670" max="6912" width="11.42578125" style="73"/>
    <col min="6913" max="6913" width="31.140625" style="73" customWidth="1"/>
    <col min="6914" max="6914" width="69.42578125" style="73" bestFit="1" customWidth="1"/>
    <col min="6915" max="6915" width="25.7109375" style="73" customWidth="1"/>
    <col min="6916" max="6916" width="4.7109375" style="73" customWidth="1"/>
    <col min="6917" max="6917" width="5.5703125" style="73" customWidth="1"/>
    <col min="6918" max="6918" width="4.7109375" style="73" customWidth="1"/>
    <col min="6919" max="6919" width="56.140625" style="73" bestFit="1" customWidth="1"/>
    <col min="6920" max="6922" width="25.7109375" style="73" customWidth="1"/>
    <col min="6923" max="6923" width="19.140625" style="73" customWidth="1"/>
    <col min="6924" max="6924" width="17.7109375" style="73" bestFit="1" customWidth="1"/>
    <col min="6925" max="6925" width="20.140625" style="73" bestFit="1" customWidth="1"/>
    <col min="6926" max="7168" width="11.42578125" style="73"/>
    <col min="7169" max="7169" width="31.140625" style="73" customWidth="1"/>
    <col min="7170" max="7170" width="69.42578125" style="73" bestFit="1" customWidth="1"/>
    <col min="7171" max="7171" width="25.7109375" style="73" customWidth="1"/>
    <col min="7172" max="7172" width="4.7109375" style="73" customWidth="1"/>
    <col min="7173" max="7173" width="5.5703125" style="73" customWidth="1"/>
    <col min="7174" max="7174" width="4.7109375" style="73" customWidth="1"/>
    <col min="7175" max="7175" width="56.140625" style="73" bestFit="1" customWidth="1"/>
    <col min="7176" max="7178" width="25.7109375" style="73" customWidth="1"/>
    <col min="7179" max="7179" width="19.140625" style="73" customWidth="1"/>
    <col min="7180" max="7180" width="17.7109375" style="73" bestFit="1" customWidth="1"/>
    <col min="7181" max="7181" width="20.140625" style="73" bestFit="1" customWidth="1"/>
    <col min="7182" max="7424" width="11.42578125" style="73"/>
    <col min="7425" max="7425" width="31.140625" style="73" customWidth="1"/>
    <col min="7426" max="7426" width="69.42578125" style="73" bestFit="1" customWidth="1"/>
    <col min="7427" max="7427" width="25.7109375" style="73" customWidth="1"/>
    <col min="7428" max="7428" width="4.7109375" style="73" customWidth="1"/>
    <col min="7429" max="7429" width="5.5703125" style="73" customWidth="1"/>
    <col min="7430" max="7430" width="4.7109375" style="73" customWidth="1"/>
    <col min="7431" max="7431" width="56.140625" style="73" bestFit="1" customWidth="1"/>
    <col min="7432" max="7434" width="25.7109375" style="73" customWidth="1"/>
    <col min="7435" max="7435" width="19.140625" style="73" customWidth="1"/>
    <col min="7436" max="7436" width="17.7109375" style="73" bestFit="1" customWidth="1"/>
    <col min="7437" max="7437" width="20.140625" style="73" bestFit="1" customWidth="1"/>
    <col min="7438" max="7680" width="11.42578125" style="73"/>
    <col min="7681" max="7681" width="31.140625" style="73" customWidth="1"/>
    <col min="7682" max="7682" width="69.42578125" style="73" bestFit="1" customWidth="1"/>
    <col min="7683" max="7683" width="25.7109375" style="73" customWidth="1"/>
    <col min="7684" max="7684" width="4.7109375" style="73" customWidth="1"/>
    <col min="7685" max="7685" width="5.5703125" style="73" customWidth="1"/>
    <col min="7686" max="7686" width="4.7109375" style="73" customWidth="1"/>
    <col min="7687" max="7687" width="56.140625" style="73" bestFit="1" customWidth="1"/>
    <col min="7688" max="7690" width="25.7109375" style="73" customWidth="1"/>
    <col min="7691" max="7691" width="19.140625" style="73" customWidth="1"/>
    <col min="7692" max="7692" width="17.7109375" style="73" bestFit="1" customWidth="1"/>
    <col min="7693" max="7693" width="20.140625" style="73" bestFit="1" customWidth="1"/>
    <col min="7694" max="7936" width="11.42578125" style="73"/>
    <col min="7937" max="7937" width="31.140625" style="73" customWidth="1"/>
    <col min="7938" max="7938" width="69.42578125" style="73" bestFit="1" customWidth="1"/>
    <col min="7939" max="7939" width="25.7109375" style="73" customWidth="1"/>
    <col min="7940" max="7940" width="4.7109375" style="73" customWidth="1"/>
    <col min="7941" max="7941" width="5.5703125" style="73" customWidth="1"/>
    <col min="7942" max="7942" width="4.7109375" style="73" customWidth="1"/>
    <col min="7943" max="7943" width="56.140625" style="73" bestFit="1" customWidth="1"/>
    <col min="7944" max="7946" width="25.7109375" style="73" customWidth="1"/>
    <col min="7947" max="7947" width="19.140625" style="73" customWidth="1"/>
    <col min="7948" max="7948" width="17.7109375" style="73" bestFit="1" customWidth="1"/>
    <col min="7949" max="7949" width="20.140625" style="73" bestFit="1" customWidth="1"/>
    <col min="7950" max="8192" width="11.42578125" style="73"/>
    <col min="8193" max="8193" width="31.140625" style="73" customWidth="1"/>
    <col min="8194" max="8194" width="69.42578125" style="73" bestFit="1" customWidth="1"/>
    <col min="8195" max="8195" width="25.7109375" style="73" customWidth="1"/>
    <col min="8196" max="8196" width="4.7109375" style="73" customWidth="1"/>
    <col min="8197" max="8197" width="5.5703125" style="73" customWidth="1"/>
    <col min="8198" max="8198" width="4.7109375" style="73" customWidth="1"/>
    <col min="8199" max="8199" width="56.140625" style="73" bestFit="1" customWidth="1"/>
    <col min="8200" max="8202" width="25.7109375" style="73" customWidth="1"/>
    <col min="8203" max="8203" width="19.140625" style="73" customWidth="1"/>
    <col min="8204" max="8204" width="17.7109375" style="73" bestFit="1" customWidth="1"/>
    <col min="8205" max="8205" width="20.140625" style="73" bestFit="1" customWidth="1"/>
    <col min="8206" max="8448" width="11.42578125" style="73"/>
    <col min="8449" max="8449" width="31.140625" style="73" customWidth="1"/>
    <col min="8450" max="8450" width="69.42578125" style="73" bestFit="1" customWidth="1"/>
    <col min="8451" max="8451" width="25.7109375" style="73" customWidth="1"/>
    <col min="8452" max="8452" width="4.7109375" style="73" customWidth="1"/>
    <col min="8453" max="8453" width="5.5703125" style="73" customWidth="1"/>
    <col min="8454" max="8454" width="4.7109375" style="73" customWidth="1"/>
    <col min="8455" max="8455" width="56.140625" style="73" bestFit="1" customWidth="1"/>
    <col min="8456" max="8458" width="25.7109375" style="73" customWidth="1"/>
    <col min="8459" max="8459" width="19.140625" style="73" customWidth="1"/>
    <col min="8460" max="8460" width="17.7109375" style="73" bestFit="1" customWidth="1"/>
    <col min="8461" max="8461" width="20.140625" style="73" bestFit="1" customWidth="1"/>
    <col min="8462" max="8704" width="11.42578125" style="73"/>
    <col min="8705" max="8705" width="31.140625" style="73" customWidth="1"/>
    <col min="8706" max="8706" width="69.42578125" style="73" bestFit="1" customWidth="1"/>
    <col min="8707" max="8707" width="25.7109375" style="73" customWidth="1"/>
    <col min="8708" max="8708" width="4.7109375" style="73" customWidth="1"/>
    <col min="8709" max="8709" width="5.5703125" style="73" customWidth="1"/>
    <col min="8710" max="8710" width="4.7109375" style="73" customWidth="1"/>
    <col min="8711" max="8711" width="56.140625" style="73" bestFit="1" customWidth="1"/>
    <col min="8712" max="8714" width="25.7109375" style="73" customWidth="1"/>
    <col min="8715" max="8715" width="19.140625" style="73" customWidth="1"/>
    <col min="8716" max="8716" width="17.7109375" style="73" bestFit="1" customWidth="1"/>
    <col min="8717" max="8717" width="20.140625" style="73" bestFit="1" customWidth="1"/>
    <col min="8718" max="8960" width="11.42578125" style="73"/>
    <col min="8961" max="8961" width="31.140625" style="73" customWidth="1"/>
    <col min="8962" max="8962" width="69.42578125" style="73" bestFit="1" customWidth="1"/>
    <col min="8963" max="8963" width="25.7109375" style="73" customWidth="1"/>
    <col min="8964" max="8964" width="4.7109375" style="73" customWidth="1"/>
    <col min="8965" max="8965" width="5.5703125" style="73" customWidth="1"/>
    <col min="8966" max="8966" width="4.7109375" style="73" customWidth="1"/>
    <col min="8967" max="8967" width="56.140625" style="73" bestFit="1" customWidth="1"/>
    <col min="8968" max="8970" width="25.7109375" style="73" customWidth="1"/>
    <col min="8971" max="8971" width="19.140625" style="73" customWidth="1"/>
    <col min="8972" max="8972" width="17.7109375" style="73" bestFit="1" customWidth="1"/>
    <col min="8973" max="8973" width="20.140625" style="73" bestFit="1" customWidth="1"/>
    <col min="8974" max="9216" width="11.42578125" style="73"/>
    <col min="9217" max="9217" width="31.140625" style="73" customWidth="1"/>
    <col min="9218" max="9218" width="69.42578125" style="73" bestFit="1" customWidth="1"/>
    <col min="9219" max="9219" width="25.7109375" style="73" customWidth="1"/>
    <col min="9220" max="9220" width="4.7109375" style="73" customWidth="1"/>
    <col min="9221" max="9221" width="5.5703125" style="73" customWidth="1"/>
    <col min="9222" max="9222" width="4.7109375" style="73" customWidth="1"/>
    <col min="9223" max="9223" width="56.140625" style="73" bestFit="1" customWidth="1"/>
    <col min="9224" max="9226" width="25.7109375" style="73" customWidth="1"/>
    <col min="9227" max="9227" width="19.140625" style="73" customWidth="1"/>
    <col min="9228" max="9228" width="17.7109375" style="73" bestFit="1" customWidth="1"/>
    <col min="9229" max="9229" width="20.140625" style="73" bestFit="1" customWidth="1"/>
    <col min="9230" max="9472" width="11.42578125" style="73"/>
    <col min="9473" max="9473" width="31.140625" style="73" customWidth="1"/>
    <col min="9474" max="9474" width="69.42578125" style="73" bestFit="1" customWidth="1"/>
    <col min="9475" max="9475" width="25.7109375" style="73" customWidth="1"/>
    <col min="9476" max="9476" width="4.7109375" style="73" customWidth="1"/>
    <col min="9477" max="9477" width="5.5703125" style="73" customWidth="1"/>
    <col min="9478" max="9478" width="4.7109375" style="73" customWidth="1"/>
    <col min="9479" max="9479" width="56.140625" style="73" bestFit="1" customWidth="1"/>
    <col min="9480" max="9482" width="25.7109375" style="73" customWidth="1"/>
    <col min="9483" max="9483" width="19.140625" style="73" customWidth="1"/>
    <col min="9484" max="9484" width="17.7109375" style="73" bestFit="1" customWidth="1"/>
    <col min="9485" max="9485" width="20.140625" style="73" bestFit="1" customWidth="1"/>
    <col min="9486" max="9728" width="11.42578125" style="73"/>
    <col min="9729" max="9729" width="31.140625" style="73" customWidth="1"/>
    <col min="9730" max="9730" width="69.42578125" style="73" bestFit="1" customWidth="1"/>
    <col min="9731" max="9731" width="25.7109375" style="73" customWidth="1"/>
    <col min="9732" max="9732" width="4.7109375" style="73" customWidth="1"/>
    <col min="9733" max="9733" width="5.5703125" style="73" customWidth="1"/>
    <col min="9734" max="9734" width="4.7109375" style="73" customWidth="1"/>
    <col min="9735" max="9735" width="56.140625" style="73" bestFit="1" customWidth="1"/>
    <col min="9736" max="9738" width="25.7109375" style="73" customWidth="1"/>
    <col min="9739" max="9739" width="19.140625" style="73" customWidth="1"/>
    <col min="9740" max="9740" width="17.7109375" style="73" bestFit="1" customWidth="1"/>
    <col min="9741" max="9741" width="20.140625" style="73" bestFit="1" customWidth="1"/>
    <col min="9742" max="9984" width="11.42578125" style="73"/>
    <col min="9985" max="9985" width="31.140625" style="73" customWidth="1"/>
    <col min="9986" max="9986" width="69.42578125" style="73" bestFit="1" customWidth="1"/>
    <col min="9987" max="9987" width="25.7109375" style="73" customWidth="1"/>
    <col min="9988" max="9988" width="4.7109375" style="73" customWidth="1"/>
    <col min="9989" max="9989" width="5.5703125" style="73" customWidth="1"/>
    <col min="9990" max="9990" width="4.7109375" style="73" customWidth="1"/>
    <col min="9991" max="9991" width="56.140625" style="73" bestFit="1" customWidth="1"/>
    <col min="9992" max="9994" width="25.7109375" style="73" customWidth="1"/>
    <col min="9995" max="9995" width="19.140625" style="73" customWidth="1"/>
    <col min="9996" max="9996" width="17.7109375" style="73" bestFit="1" customWidth="1"/>
    <col min="9997" max="9997" width="20.140625" style="73" bestFit="1" customWidth="1"/>
    <col min="9998" max="10240" width="11.42578125" style="73"/>
    <col min="10241" max="10241" width="31.140625" style="73" customWidth="1"/>
    <col min="10242" max="10242" width="69.42578125" style="73" bestFit="1" customWidth="1"/>
    <col min="10243" max="10243" width="25.7109375" style="73" customWidth="1"/>
    <col min="10244" max="10244" width="4.7109375" style="73" customWidth="1"/>
    <col min="10245" max="10245" width="5.5703125" style="73" customWidth="1"/>
    <col min="10246" max="10246" width="4.7109375" style="73" customWidth="1"/>
    <col min="10247" max="10247" width="56.140625" style="73" bestFit="1" customWidth="1"/>
    <col min="10248" max="10250" width="25.7109375" style="73" customWidth="1"/>
    <col min="10251" max="10251" width="19.140625" style="73" customWidth="1"/>
    <col min="10252" max="10252" width="17.7109375" style="73" bestFit="1" customWidth="1"/>
    <col min="10253" max="10253" width="20.140625" style="73" bestFit="1" customWidth="1"/>
    <col min="10254" max="10496" width="11.42578125" style="73"/>
    <col min="10497" max="10497" width="31.140625" style="73" customWidth="1"/>
    <col min="10498" max="10498" width="69.42578125" style="73" bestFit="1" customWidth="1"/>
    <col min="10499" max="10499" width="25.7109375" style="73" customWidth="1"/>
    <col min="10500" max="10500" width="4.7109375" style="73" customWidth="1"/>
    <col min="10501" max="10501" width="5.5703125" style="73" customWidth="1"/>
    <col min="10502" max="10502" width="4.7109375" style="73" customWidth="1"/>
    <col min="10503" max="10503" width="56.140625" style="73" bestFit="1" customWidth="1"/>
    <col min="10504" max="10506" width="25.7109375" style="73" customWidth="1"/>
    <col min="10507" max="10507" width="19.140625" style="73" customWidth="1"/>
    <col min="10508" max="10508" width="17.7109375" style="73" bestFit="1" customWidth="1"/>
    <col min="10509" max="10509" width="20.140625" style="73" bestFit="1" customWidth="1"/>
    <col min="10510" max="10752" width="11.42578125" style="73"/>
    <col min="10753" max="10753" width="31.140625" style="73" customWidth="1"/>
    <col min="10754" max="10754" width="69.42578125" style="73" bestFit="1" customWidth="1"/>
    <col min="10755" max="10755" width="25.7109375" style="73" customWidth="1"/>
    <col min="10756" max="10756" width="4.7109375" style="73" customWidth="1"/>
    <col min="10757" max="10757" width="5.5703125" style="73" customWidth="1"/>
    <col min="10758" max="10758" width="4.7109375" style="73" customWidth="1"/>
    <col min="10759" max="10759" width="56.140625" style="73" bestFit="1" customWidth="1"/>
    <col min="10760" max="10762" width="25.7109375" style="73" customWidth="1"/>
    <col min="10763" max="10763" width="19.140625" style="73" customWidth="1"/>
    <col min="10764" max="10764" width="17.7109375" style="73" bestFit="1" customWidth="1"/>
    <col min="10765" max="10765" width="20.140625" style="73" bestFit="1" customWidth="1"/>
    <col min="10766" max="11008" width="11.42578125" style="73"/>
    <col min="11009" max="11009" width="31.140625" style="73" customWidth="1"/>
    <col min="11010" max="11010" width="69.42578125" style="73" bestFit="1" customWidth="1"/>
    <col min="11011" max="11011" width="25.7109375" style="73" customWidth="1"/>
    <col min="11012" max="11012" width="4.7109375" style="73" customWidth="1"/>
    <col min="11013" max="11013" width="5.5703125" style="73" customWidth="1"/>
    <col min="11014" max="11014" width="4.7109375" style="73" customWidth="1"/>
    <col min="11015" max="11015" width="56.140625" style="73" bestFit="1" customWidth="1"/>
    <col min="11016" max="11018" width="25.7109375" style="73" customWidth="1"/>
    <col min="11019" max="11019" width="19.140625" style="73" customWidth="1"/>
    <col min="11020" max="11020" width="17.7109375" style="73" bestFit="1" customWidth="1"/>
    <col min="11021" max="11021" width="20.140625" style="73" bestFit="1" customWidth="1"/>
    <col min="11022" max="11264" width="11.42578125" style="73"/>
    <col min="11265" max="11265" width="31.140625" style="73" customWidth="1"/>
    <col min="11266" max="11266" width="69.42578125" style="73" bestFit="1" customWidth="1"/>
    <col min="11267" max="11267" width="25.7109375" style="73" customWidth="1"/>
    <col min="11268" max="11268" width="4.7109375" style="73" customWidth="1"/>
    <col min="11269" max="11269" width="5.5703125" style="73" customWidth="1"/>
    <col min="11270" max="11270" width="4.7109375" style="73" customWidth="1"/>
    <col min="11271" max="11271" width="56.140625" style="73" bestFit="1" customWidth="1"/>
    <col min="11272" max="11274" width="25.7109375" style="73" customWidth="1"/>
    <col min="11275" max="11275" width="19.140625" style="73" customWidth="1"/>
    <col min="11276" max="11276" width="17.7109375" style="73" bestFit="1" customWidth="1"/>
    <col min="11277" max="11277" width="20.140625" style="73" bestFit="1" customWidth="1"/>
    <col min="11278" max="11520" width="11.42578125" style="73"/>
    <col min="11521" max="11521" width="31.140625" style="73" customWidth="1"/>
    <col min="11522" max="11522" width="69.42578125" style="73" bestFit="1" customWidth="1"/>
    <col min="11523" max="11523" width="25.7109375" style="73" customWidth="1"/>
    <col min="11524" max="11524" width="4.7109375" style="73" customWidth="1"/>
    <col min="11525" max="11525" width="5.5703125" style="73" customWidth="1"/>
    <col min="11526" max="11526" width="4.7109375" style="73" customWidth="1"/>
    <col min="11527" max="11527" width="56.140625" style="73" bestFit="1" customWidth="1"/>
    <col min="11528" max="11530" width="25.7109375" style="73" customWidth="1"/>
    <col min="11531" max="11531" width="19.140625" style="73" customWidth="1"/>
    <col min="11532" max="11532" width="17.7109375" style="73" bestFit="1" customWidth="1"/>
    <col min="11533" max="11533" width="20.140625" style="73" bestFit="1" customWidth="1"/>
    <col min="11534" max="11776" width="11.42578125" style="73"/>
    <col min="11777" max="11777" width="31.140625" style="73" customWidth="1"/>
    <col min="11778" max="11778" width="69.42578125" style="73" bestFit="1" customWidth="1"/>
    <col min="11779" max="11779" width="25.7109375" style="73" customWidth="1"/>
    <col min="11780" max="11780" width="4.7109375" style="73" customWidth="1"/>
    <col min="11781" max="11781" width="5.5703125" style="73" customWidth="1"/>
    <col min="11782" max="11782" width="4.7109375" style="73" customWidth="1"/>
    <col min="11783" max="11783" width="56.140625" style="73" bestFit="1" customWidth="1"/>
    <col min="11784" max="11786" width="25.7109375" style="73" customWidth="1"/>
    <col min="11787" max="11787" width="19.140625" style="73" customWidth="1"/>
    <col min="11788" max="11788" width="17.7109375" style="73" bestFit="1" customWidth="1"/>
    <col min="11789" max="11789" width="20.140625" style="73" bestFit="1" customWidth="1"/>
    <col min="11790" max="12032" width="11.42578125" style="73"/>
    <col min="12033" max="12033" width="31.140625" style="73" customWidth="1"/>
    <col min="12034" max="12034" width="69.42578125" style="73" bestFit="1" customWidth="1"/>
    <col min="12035" max="12035" width="25.7109375" style="73" customWidth="1"/>
    <col min="12036" max="12036" width="4.7109375" style="73" customWidth="1"/>
    <col min="12037" max="12037" width="5.5703125" style="73" customWidth="1"/>
    <col min="12038" max="12038" width="4.7109375" style="73" customWidth="1"/>
    <col min="12039" max="12039" width="56.140625" style="73" bestFit="1" customWidth="1"/>
    <col min="12040" max="12042" width="25.7109375" style="73" customWidth="1"/>
    <col min="12043" max="12043" width="19.140625" style="73" customWidth="1"/>
    <col min="12044" max="12044" width="17.7109375" style="73" bestFit="1" customWidth="1"/>
    <col min="12045" max="12045" width="20.140625" style="73" bestFit="1" customWidth="1"/>
    <col min="12046" max="12288" width="11.42578125" style="73"/>
    <col min="12289" max="12289" width="31.140625" style="73" customWidth="1"/>
    <col min="12290" max="12290" width="69.42578125" style="73" bestFit="1" customWidth="1"/>
    <col min="12291" max="12291" width="25.7109375" style="73" customWidth="1"/>
    <col min="12292" max="12292" width="4.7109375" style="73" customWidth="1"/>
    <col min="12293" max="12293" width="5.5703125" style="73" customWidth="1"/>
    <col min="12294" max="12294" width="4.7109375" style="73" customWidth="1"/>
    <col min="12295" max="12295" width="56.140625" style="73" bestFit="1" customWidth="1"/>
    <col min="12296" max="12298" width="25.7109375" style="73" customWidth="1"/>
    <col min="12299" max="12299" width="19.140625" style="73" customWidth="1"/>
    <col min="12300" max="12300" width="17.7109375" style="73" bestFit="1" customWidth="1"/>
    <col min="12301" max="12301" width="20.140625" style="73" bestFit="1" customWidth="1"/>
    <col min="12302" max="12544" width="11.42578125" style="73"/>
    <col min="12545" max="12545" width="31.140625" style="73" customWidth="1"/>
    <col min="12546" max="12546" width="69.42578125" style="73" bestFit="1" customWidth="1"/>
    <col min="12547" max="12547" width="25.7109375" style="73" customWidth="1"/>
    <col min="12548" max="12548" width="4.7109375" style="73" customWidth="1"/>
    <col min="12549" max="12549" width="5.5703125" style="73" customWidth="1"/>
    <col min="12550" max="12550" width="4.7109375" style="73" customWidth="1"/>
    <col min="12551" max="12551" width="56.140625" style="73" bestFit="1" customWidth="1"/>
    <col min="12552" max="12554" width="25.7109375" style="73" customWidth="1"/>
    <col min="12555" max="12555" width="19.140625" style="73" customWidth="1"/>
    <col min="12556" max="12556" width="17.7109375" style="73" bestFit="1" customWidth="1"/>
    <col min="12557" max="12557" width="20.140625" style="73" bestFit="1" customWidth="1"/>
    <col min="12558" max="12800" width="11.42578125" style="73"/>
    <col min="12801" max="12801" width="31.140625" style="73" customWidth="1"/>
    <col min="12802" max="12802" width="69.42578125" style="73" bestFit="1" customWidth="1"/>
    <col min="12803" max="12803" width="25.7109375" style="73" customWidth="1"/>
    <col min="12804" max="12804" width="4.7109375" style="73" customWidth="1"/>
    <col min="12805" max="12805" width="5.5703125" style="73" customWidth="1"/>
    <col min="12806" max="12806" width="4.7109375" style="73" customWidth="1"/>
    <col min="12807" max="12807" width="56.140625" style="73" bestFit="1" customWidth="1"/>
    <col min="12808" max="12810" width="25.7109375" style="73" customWidth="1"/>
    <col min="12811" max="12811" width="19.140625" style="73" customWidth="1"/>
    <col min="12812" max="12812" width="17.7109375" style="73" bestFit="1" customWidth="1"/>
    <col min="12813" max="12813" width="20.140625" style="73" bestFit="1" customWidth="1"/>
    <col min="12814" max="13056" width="11.42578125" style="73"/>
    <col min="13057" max="13057" width="31.140625" style="73" customWidth="1"/>
    <col min="13058" max="13058" width="69.42578125" style="73" bestFit="1" customWidth="1"/>
    <col min="13059" max="13059" width="25.7109375" style="73" customWidth="1"/>
    <col min="13060" max="13060" width="4.7109375" style="73" customWidth="1"/>
    <col min="13061" max="13061" width="5.5703125" style="73" customWidth="1"/>
    <col min="13062" max="13062" width="4.7109375" style="73" customWidth="1"/>
    <col min="13063" max="13063" width="56.140625" style="73" bestFit="1" customWidth="1"/>
    <col min="13064" max="13066" width="25.7109375" style="73" customWidth="1"/>
    <col min="13067" max="13067" width="19.140625" style="73" customWidth="1"/>
    <col min="13068" max="13068" width="17.7109375" style="73" bestFit="1" customWidth="1"/>
    <col min="13069" max="13069" width="20.140625" style="73" bestFit="1" customWidth="1"/>
    <col min="13070" max="13312" width="11.42578125" style="73"/>
    <col min="13313" max="13313" width="31.140625" style="73" customWidth="1"/>
    <col min="13314" max="13314" width="69.42578125" style="73" bestFit="1" customWidth="1"/>
    <col min="13315" max="13315" width="25.7109375" style="73" customWidth="1"/>
    <col min="13316" max="13316" width="4.7109375" style="73" customWidth="1"/>
    <col min="13317" max="13317" width="5.5703125" style="73" customWidth="1"/>
    <col min="13318" max="13318" width="4.7109375" style="73" customWidth="1"/>
    <col min="13319" max="13319" width="56.140625" style="73" bestFit="1" customWidth="1"/>
    <col min="13320" max="13322" width="25.7109375" style="73" customWidth="1"/>
    <col min="13323" max="13323" width="19.140625" style="73" customWidth="1"/>
    <col min="13324" max="13324" width="17.7109375" style="73" bestFit="1" customWidth="1"/>
    <col min="13325" max="13325" width="20.140625" style="73" bestFit="1" customWidth="1"/>
    <col min="13326" max="13568" width="11.42578125" style="73"/>
    <col min="13569" max="13569" width="31.140625" style="73" customWidth="1"/>
    <col min="13570" max="13570" width="69.42578125" style="73" bestFit="1" customWidth="1"/>
    <col min="13571" max="13571" width="25.7109375" style="73" customWidth="1"/>
    <col min="13572" max="13572" width="4.7109375" style="73" customWidth="1"/>
    <col min="13573" max="13573" width="5.5703125" style="73" customWidth="1"/>
    <col min="13574" max="13574" width="4.7109375" style="73" customWidth="1"/>
    <col min="13575" max="13575" width="56.140625" style="73" bestFit="1" customWidth="1"/>
    <col min="13576" max="13578" width="25.7109375" style="73" customWidth="1"/>
    <col min="13579" max="13579" width="19.140625" style="73" customWidth="1"/>
    <col min="13580" max="13580" width="17.7109375" style="73" bestFit="1" customWidth="1"/>
    <col min="13581" max="13581" width="20.140625" style="73" bestFit="1" customWidth="1"/>
    <col min="13582" max="13824" width="11.42578125" style="73"/>
    <col min="13825" max="13825" width="31.140625" style="73" customWidth="1"/>
    <col min="13826" max="13826" width="69.42578125" style="73" bestFit="1" customWidth="1"/>
    <col min="13827" max="13827" width="25.7109375" style="73" customWidth="1"/>
    <col min="13828" max="13828" width="4.7109375" style="73" customWidth="1"/>
    <col min="13829" max="13829" width="5.5703125" style="73" customWidth="1"/>
    <col min="13830" max="13830" width="4.7109375" style="73" customWidth="1"/>
    <col min="13831" max="13831" width="56.140625" style="73" bestFit="1" customWidth="1"/>
    <col min="13832" max="13834" width="25.7109375" style="73" customWidth="1"/>
    <col min="13835" max="13835" width="19.140625" style="73" customWidth="1"/>
    <col min="13836" max="13836" width="17.7109375" style="73" bestFit="1" customWidth="1"/>
    <col min="13837" max="13837" width="20.140625" style="73" bestFit="1" customWidth="1"/>
    <col min="13838" max="14080" width="11.42578125" style="73"/>
    <col min="14081" max="14081" width="31.140625" style="73" customWidth="1"/>
    <col min="14082" max="14082" width="69.42578125" style="73" bestFit="1" customWidth="1"/>
    <col min="14083" max="14083" width="25.7109375" style="73" customWidth="1"/>
    <col min="14084" max="14084" width="4.7109375" style="73" customWidth="1"/>
    <col min="14085" max="14085" width="5.5703125" style="73" customWidth="1"/>
    <col min="14086" max="14086" width="4.7109375" style="73" customWidth="1"/>
    <col min="14087" max="14087" width="56.140625" style="73" bestFit="1" customWidth="1"/>
    <col min="14088" max="14090" width="25.7109375" style="73" customWidth="1"/>
    <col min="14091" max="14091" width="19.140625" style="73" customWidth="1"/>
    <col min="14092" max="14092" width="17.7109375" style="73" bestFit="1" customWidth="1"/>
    <col min="14093" max="14093" width="20.140625" style="73" bestFit="1" customWidth="1"/>
    <col min="14094" max="14336" width="11.42578125" style="73"/>
    <col min="14337" max="14337" width="31.140625" style="73" customWidth="1"/>
    <col min="14338" max="14338" width="69.42578125" style="73" bestFit="1" customWidth="1"/>
    <col min="14339" max="14339" width="25.7109375" style="73" customWidth="1"/>
    <col min="14340" max="14340" width="4.7109375" style="73" customWidth="1"/>
    <col min="14341" max="14341" width="5.5703125" style="73" customWidth="1"/>
    <col min="14342" max="14342" width="4.7109375" style="73" customWidth="1"/>
    <col min="14343" max="14343" width="56.140625" style="73" bestFit="1" customWidth="1"/>
    <col min="14344" max="14346" width="25.7109375" style="73" customWidth="1"/>
    <col min="14347" max="14347" width="19.140625" style="73" customWidth="1"/>
    <col min="14348" max="14348" width="17.7109375" style="73" bestFit="1" customWidth="1"/>
    <col min="14349" max="14349" width="20.140625" style="73" bestFit="1" customWidth="1"/>
    <col min="14350" max="14592" width="11.42578125" style="73"/>
    <col min="14593" max="14593" width="31.140625" style="73" customWidth="1"/>
    <col min="14594" max="14594" width="69.42578125" style="73" bestFit="1" customWidth="1"/>
    <col min="14595" max="14595" width="25.7109375" style="73" customWidth="1"/>
    <col min="14596" max="14596" width="4.7109375" style="73" customWidth="1"/>
    <col min="14597" max="14597" width="5.5703125" style="73" customWidth="1"/>
    <col min="14598" max="14598" width="4.7109375" style="73" customWidth="1"/>
    <col min="14599" max="14599" width="56.140625" style="73" bestFit="1" customWidth="1"/>
    <col min="14600" max="14602" width="25.7109375" style="73" customWidth="1"/>
    <col min="14603" max="14603" width="19.140625" style="73" customWidth="1"/>
    <col min="14604" max="14604" width="17.7109375" style="73" bestFit="1" customWidth="1"/>
    <col min="14605" max="14605" width="20.140625" style="73" bestFit="1" customWidth="1"/>
    <col min="14606" max="14848" width="11.42578125" style="73"/>
    <col min="14849" max="14849" width="31.140625" style="73" customWidth="1"/>
    <col min="14850" max="14850" width="69.42578125" style="73" bestFit="1" customWidth="1"/>
    <col min="14851" max="14851" width="25.7109375" style="73" customWidth="1"/>
    <col min="14852" max="14852" width="4.7109375" style="73" customWidth="1"/>
    <col min="14853" max="14853" width="5.5703125" style="73" customWidth="1"/>
    <col min="14854" max="14854" width="4.7109375" style="73" customWidth="1"/>
    <col min="14855" max="14855" width="56.140625" style="73" bestFit="1" customWidth="1"/>
    <col min="14856" max="14858" width="25.7109375" style="73" customWidth="1"/>
    <col min="14859" max="14859" width="19.140625" style="73" customWidth="1"/>
    <col min="14860" max="14860" width="17.7109375" style="73" bestFit="1" customWidth="1"/>
    <col min="14861" max="14861" width="20.140625" style="73" bestFit="1" customWidth="1"/>
    <col min="14862" max="15104" width="11.42578125" style="73"/>
    <col min="15105" max="15105" width="31.140625" style="73" customWidth="1"/>
    <col min="15106" max="15106" width="69.42578125" style="73" bestFit="1" customWidth="1"/>
    <col min="15107" max="15107" width="25.7109375" style="73" customWidth="1"/>
    <col min="15108" max="15108" width="4.7109375" style="73" customWidth="1"/>
    <col min="15109" max="15109" width="5.5703125" style="73" customWidth="1"/>
    <col min="15110" max="15110" width="4.7109375" style="73" customWidth="1"/>
    <col min="15111" max="15111" width="56.140625" style="73" bestFit="1" customWidth="1"/>
    <col min="15112" max="15114" width="25.7109375" style="73" customWidth="1"/>
    <col min="15115" max="15115" width="19.140625" style="73" customWidth="1"/>
    <col min="15116" max="15116" width="17.7109375" style="73" bestFit="1" customWidth="1"/>
    <col min="15117" max="15117" width="20.140625" style="73" bestFit="1" customWidth="1"/>
    <col min="15118" max="15360" width="11.42578125" style="73"/>
    <col min="15361" max="15361" width="31.140625" style="73" customWidth="1"/>
    <col min="15362" max="15362" width="69.42578125" style="73" bestFit="1" customWidth="1"/>
    <col min="15363" max="15363" width="25.7109375" style="73" customWidth="1"/>
    <col min="15364" max="15364" width="4.7109375" style="73" customWidth="1"/>
    <col min="15365" max="15365" width="5.5703125" style="73" customWidth="1"/>
    <col min="15366" max="15366" width="4.7109375" style="73" customWidth="1"/>
    <col min="15367" max="15367" width="56.140625" style="73" bestFit="1" customWidth="1"/>
    <col min="15368" max="15370" width="25.7109375" style="73" customWidth="1"/>
    <col min="15371" max="15371" width="19.140625" style="73" customWidth="1"/>
    <col min="15372" max="15372" width="17.7109375" style="73" bestFit="1" customWidth="1"/>
    <col min="15373" max="15373" width="20.140625" style="73" bestFit="1" customWidth="1"/>
    <col min="15374" max="15616" width="11.42578125" style="73"/>
    <col min="15617" max="15617" width="31.140625" style="73" customWidth="1"/>
    <col min="15618" max="15618" width="69.42578125" style="73" bestFit="1" customWidth="1"/>
    <col min="15619" max="15619" width="25.7109375" style="73" customWidth="1"/>
    <col min="15620" max="15620" width="4.7109375" style="73" customWidth="1"/>
    <col min="15621" max="15621" width="5.5703125" style="73" customWidth="1"/>
    <col min="15622" max="15622" width="4.7109375" style="73" customWidth="1"/>
    <col min="15623" max="15623" width="56.140625" style="73" bestFit="1" customWidth="1"/>
    <col min="15624" max="15626" width="25.7109375" style="73" customWidth="1"/>
    <col min="15627" max="15627" width="19.140625" style="73" customWidth="1"/>
    <col min="15628" max="15628" width="17.7109375" style="73" bestFit="1" customWidth="1"/>
    <col min="15629" max="15629" width="20.140625" style="73" bestFit="1" customWidth="1"/>
    <col min="15630" max="15872" width="11.42578125" style="73"/>
    <col min="15873" max="15873" width="31.140625" style="73" customWidth="1"/>
    <col min="15874" max="15874" width="69.42578125" style="73" bestFit="1" customWidth="1"/>
    <col min="15875" max="15875" width="25.7109375" style="73" customWidth="1"/>
    <col min="15876" max="15876" width="4.7109375" style="73" customWidth="1"/>
    <col min="15877" max="15877" width="5.5703125" style="73" customWidth="1"/>
    <col min="15878" max="15878" width="4.7109375" style="73" customWidth="1"/>
    <col min="15879" max="15879" width="56.140625" style="73" bestFit="1" customWidth="1"/>
    <col min="15880" max="15882" width="25.7109375" style="73" customWidth="1"/>
    <col min="15883" max="15883" width="19.140625" style="73" customWidth="1"/>
    <col min="15884" max="15884" width="17.7109375" style="73" bestFit="1" customWidth="1"/>
    <col min="15885" max="15885" width="20.140625" style="73" bestFit="1" customWidth="1"/>
    <col min="15886" max="16128" width="11.42578125" style="73"/>
    <col min="16129" max="16129" width="31.140625" style="73" customWidth="1"/>
    <col min="16130" max="16130" width="69.42578125" style="73" bestFit="1" customWidth="1"/>
    <col min="16131" max="16131" width="25.7109375" style="73" customWidth="1"/>
    <col min="16132" max="16132" width="4.7109375" style="73" customWidth="1"/>
    <col min="16133" max="16133" width="5.5703125" style="73" customWidth="1"/>
    <col min="16134" max="16134" width="4.7109375" style="73" customWidth="1"/>
    <col min="16135" max="16135" width="56.140625" style="73" bestFit="1" customWidth="1"/>
    <col min="16136" max="16138" width="25.7109375" style="73" customWidth="1"/>
    <col min="16139" max="16139" width="19.140625" style="73" customWidth="1"/>
    <col min="16140" max="16140" width="17.7109375" style="73" bestFit="1" customWidth="1"/>
    <col min="16141" max="16141" width="20.140625" style="73" bestFit="1" customWidth="1"/>
    <col min="16142" max="16384" width="11.42578125" style="73"/>
  </cols>
  <sheetData>
    <row r="1" spans="1:13">
      <c r="A1" s="199" t="s">
        <v>0</v>
      </c>
      <c r="B1" s="200"/>
      <c r="C1" s="200"/>
      <c r="D1" s="200"/>
      <c r="E1" s="200"/>
      <c r="F1" s="200"/>
      <c r="G1" s="200"/>
      <c r="H1" s="201"/>
      <c r="I1" s="210"/>
      <c r="J1" s="210"/>
      <c r="K1" s="205"/>
      <c r="L1" s="205"/>
      <c r="M1" s="205"/>
    </row>
    <row r="2" spans="1:13">
      <c r="A2" s="202" t="s">
        <v>721</v>
      </c>
      <c r="B2" s="203"/>
      <c r="C2" s="203"/>
      <c r="D2" s="203"/>
      <c r="E2" s="203"/>
      <c r="F2" s="203"/>
      <c r="G2" s="203"/>
      <c r="H2" s="204"/>
      <c r="I2" s="210"/>
      <c r="J2" s="210"/>
      <c r="K2" s="205"/>
      <c r="L2" s="205"/>
      <c r="M2" s="205"/>
    </row>
    <row r="3" spans="1:13">
      <c r="A3" s="202" t="s">
        <v>628</v>
      </c>
      <c r="B3" s="203"/>
      <c r="C3" s="203"/>
      <c r="D3" s="203"/>
      <c r="E3" s="203"/>
      <c r="F3" s="203"/>
      <c r="G3" s="203"/>
      <c r="H3" s="204"/>
      <c r="I3" s="210"/>
      <c r="J3" s="210"/>
      <c r="K3" s="205"/>
      <c r="L3" s="205"/>
      <c r="M3" s="205"/>
    </row>
    <row r="4" spans="1:13">
      <c r="A4" s="202" t="s">
        <v>625</v>
      </c>
      <c r="B4" s="203"/>
      <c r="C4" s="203"/>
      <c r="D4" s="203"/>
      <c r="E4" s="203"/>
      <c r="F4" s="203"/>
      <c r="G4" s="203"/>
      <c r="H4" s="204"/>
      <c r="I4" s="210"/>
      <c r="J4" s="210"/>
      <c r="K4" s="205"/>
      <c r="L4" s="205"/>
      <c r="M4" s="205"/>
    </row>
    <row r="5" spans="1:13">
      <c r="A5" s="202" t="s">
        <v>624</v>
      </c>
      <c r="B5" s="203"/>
      <c r="C5" s="203"/>
      <c r="D5" s="203"/>
      <c r="E5" s="203"/>
      <c r="F5" s="203"/>
      <c r="G5" s="203"/>
      <c r="H5" s="204"/>
      <c r="I5" s="210"/>
      <c r="J5" s="210"/>
      <c r="K5" s="205"/>
      <c r="L5" s="205"/>
      <c r="M5" s="205"/>
    </row>
    <row r="6" spans="1:13" ht="13.5" thickBot="1">
      <c r="A6" s="251"/>
      <c r="B6" s="252"/>
      <c r="C6" s="227"/>
      <c r="D6" s="227"/>
      <c r="E6" s="227"/>
      <c r="F6" s="227"/>
      <c r="G6" s="260"/>
      <c r="H6" s="346"/>
      <c r="I6" s="231"/>
      <c r="J6" s="231"/>
      <c r="K6" s="205"/>
      <c r="L6" s="205"/>
      <c r="M6" s="205"/>
    </row>
    <row r="7" spans="1:13" ht="105.75" customHeight="1" thickBot="1">
      <c r="A7" s="314" t="s">
        <v>2</v>
      </c>
      <c r="B7" s="313" t="s">
        <v>623</v>
      </c>
      <c r="C7" s="313" t="s">
        <v>618</v>
      </c>
      <c r="D7" s="316" t="s">
        <v>622</v>
      </c>
      <c r="E7" s="317" t="s">
        <v>621</v>
      </c>
      <c r="F7" s="316" t="s">
        <v>620</v>
      </c>
      <c r="G7" s="280" t="s">
        <v>619</v>
      </c>
      <c r="H7" s="347" t="s">
        <v>618</v>
      </c>
      <c r="I7" s="210"/>
      <c r="J7" s="210"/>
      <c r="K7" s="205"/>
      <c r="L7" s="205"/>
      <c r="M7" s="205"/>
    </row>
    <row r="8" spans="1:13" ht="34.5" hidden="1" customHeight="1">
      <c r="A8" s="318" t="s">
        <v>10</v>
      </c>
      <c r="B8" s="319" t="s">
        <v>10</v>
      </c>
      <c r="C8" s="320"/>
      <c r="D8" s="280"/>
      <c r="E8" s="280"/>
      <c r="F8" s="280"/>
      <c r="G8" s="308"/>
      <c r="H8" s="309"/>
      <c r="I8" s="231"/>
      <c r="J8" s="231"/>
      <c r="K8" s="205"/>
      <c r="L8" s="205"/>
      <c r="M8" s="205"/>
    </row>
    <row r="9" spans="1:13" ht="13.5" hidden="1" customHeight="1" thickBot="1">
      <c r="A9" s="258" t="s">
        <v>466</v>
      </c>
      <c r="B9" s="259" t="s">
        <v>617</v>
      </c>
      <c r="C9" s="217">
        <v>0</v>
      </c>
      <c r="D9" s="210"/>
      <c r="E9" s="210"/>
      <c r="F9" s="210"/>
      <c r="G9" s="246"/>
      <c r="H9" s="281"/>
      <c r="I9" s="323"/>
      <c r="J9" s="323"/>
      <c r="K9" s="235" t="s">
        <v>10</v>
      </c>
      <c r="L9" s="205"/>
      <c r="M9" s="205"/>
    </row>
    <row r="10" spans="1:13" ht="13.5" hidden="1" customHeight="1" thickBot="1">
      <c r="A10" s="232"/>
      <c r="B10" s="210"/>
      <c r="C10" s="217"/>
      <c r="D10" s="210" t="s">
        <v>506</v>
      </c>
      <c r="E10" s="210" t="s">
        <v>495</v>
      </c>
      <c r="F10" s="210" t="s">
        <v>505</v>
      </c>
      <c r="G10" s="246" t="s">
        <v>559</v>
      </c>
      <c r="H10" s="348">
        <v>0</v>
      </c>
      <c r="I10" s="323"/>
      <c r="J10" s="270">
        <v>0</v>
      </c>
      <c r="K10" s="235">
        <v>0</v>
      </c>
      <c r="L10" s="222">
        <v>0</v>
      </c>
      <c r="M10" s="225">
        <v>-210106588.73000002</v>
      </c>
    </row>
    <row r="11" spans="1:13" ht="13.5" hidden="1" customHeight="1" thickBot="1">
      <c r="A11" s="232"/>
      <c r="B11" s="210"/>
      <c r="C11" s="217"/>
      <c r="D11" s="210" t="s">
        <v>506</v>
      </c>
      <c r="E11" s="210" t="s">
        <v>501</v>
      </c>
      <c r="F11" s="210" t="s">
        <v>505</v>
      </c>
      <c r="G11" s="246" t="s">
        <v>636</v>
      </c>
      <c r="H11" s="348">
        <v>0</v>
      </c>
      <c r="I11" s="323"/>
      <c r="J11" s="323">
        <v>0</v>
      </c>
      <c r="K11" s="272">
        <v>0</v>
      </c>
      <c r="L11" s="205"/>
      <c r="M11" s="225"/>
    </row>
    <row r="12" spans="1:13" ht="13.5" hidden="1" customHeight="1" thickBot="1">
      <c r="A12" s="232"/>
      <c r="B12" s="210"/>
      <c r="C12" s="217"/>
      <c r="D12" s="210" t="s">
        <v>506</v>
      </c>
      <c r="E12" s="210" t="s">
        <v>501</v>
      </c>
      <c r="F12" s="210" t="s">
        <v>505</v>
      </c>
      <c r="G12" s="246" t="s">
        <v>637</v>
      </c>
      <c r="H12" s="348">
        <v>0</v>
      </c>
      <c r="I12" s="323"/>
      <c r="J12" s="323">
        <v>0</v>
      </c>
      <c r="K12" s="205"/>
      <c r="L12" s="205"/>
      <c r="M12" s="225"/>
    </row>
    <row r="13" spans="1:13" ht="15" hidden="1" customHeight="1">
      <c r="A13" s="232"/>
      <c r="B13" s="210"/>
      <c r="C13" s="217"/>
      <c r="D13" s="210" t="s">
        <v>506</v>
      </c>
      <c r="E13" s="210" t="s">
        <v>501</v>
      </c>
      <c r="F13" s="210" t="s">
        <v>505</v>
      </c>
      <c r="G13" s="342" t="s">
        <v>638</v>
      </c>
      <c r="H13" s="348">
        <v>0</v>
      </c>
      <c r="I13" s="323"/>
      <c r="J13" s="323"/>
      <c r="K13" s="205"/>
      <c r="L13" s="205"/>
      <c r="M13" s="225"/>
    </row>
    <row r="14" spans="1:13" ht="13.5" hidden="1" customHeight="1" thickBot="1">
      <c r="A14" s="232"/>
      <c r="B14" s="210"/>
      <c r="C14" s="217"/>
      <c r="D14" s="210" t="s">
        <v>503</v>
      </c>
      <c r="E14" s="210" t="s">
        <v>495</v>
      </c>
      <c r="F14" s="210"/>
      <c r="G14" s="246" t="s">
        <v>522</v>
      </c>
      <c r="H14" s="348">
        <v>0</v>
      </c>
      <c r="I14" s="323"/>
      <c r="J14" s="323"/>
      <c r="K14" s="271">
        <v>0</v>
      </c>
      <c r="L14" s="222">
        <v>0</v>
      </c>
      <c r="M14" s="225">
        <v>2068368103.2499998</v>
      </c>
    </row>
    <row r="15" spans="1:13" ht="13.5" hidden="1" customHeight="1" thickBot="1">
      <c r="A15" s="232"/>
      <c r="B15" s="210"/>
      <c r="C15" s="217"/>
      <c r="D15" s="210" t="s">
        <v>503</v>
      </c>
      <c r="E15" s="210" t="s">
        <v>510</v>
      </c>
      <c r="F15" s="210"/>
      <c r="G15" s="246" t="s">
        <v>639</v>
      </c>
      <c r="H15" s="348">
        <v>0</v>
      </c>
      <c r="I15" s="323"/>
      <c r="J15" s="323"/>
      <c r="K15" s="271">
        <v>0</v>
      </c>
      <c r="L15" s="205"/>
      <c r="M15" s="225"/>
    </row>
    <row r="16" spans="1:13" ht="13.5" hidden="1" customHeight="1" thickBot="1">
      <c r="A16" s="232"/>
      <c r="B16" s="210"/>
      <c r="C16" s="217"/>
      <c r="D16" s="210" t="s">
        <v>503</v>
      </c>
      <c r="E16" s="210" t="s">
        <v>497</v>
      </c>
      <c r="F16" s="210"/>
      <c r="G16" s="246" t="s">
        <v>640</v>
      </c>
      <c r="H16" s="348"/>
      <c r="I16" s="323"/>
      <c r="J16" s="323"/>
      <c r="K16" s="271">
        <v>0</v>
      </c>
      <c r="L16" s="205"/>
      <c r="M16" s="225"/>
    </row>
    <row r="17" spans="1:13" ht="13.5" hidden="1" customHeight="1" thickBot="1">
      <c r="A17" s="232"/>
      <c r="B17" s="210"/>
      <c r="C17" s="217"/>
      <c r="D17" s="210" t="s">
        <v>503</v>
      </c>
      <c r="E17" s="210" t="s">
        <v>499</v>
      </c>
      <c r="F17" s="210"/>
      <c r="G17" s="246" t="s">
        <v>641</v>
      </c>
      <c r="H17" s="348"/>
      <c r="I17" s="323"/>
      <c r="J17" s="323"/>
      <c r="K17" s="271">
        <v>0</v>
      </c>
      <c r="L17" s="205"/>
      <c r="M17" s="225"/>
    </row>
    <row r="18" spans="1:13" ht="13.5" hidden="1" customHeight="1" thickBot="1">
      <c r="A18" s="232"/>
      <c r="B18" s="210"/>
      <c r="C18" s="217"/>
      <c r="D18" s="210" t="s">
        <v>503</v>
      </c>
      <c r="E18" s="210" t="s">
        <v>494</v>
      </c>
      <c r="F18" s="210" t="s">
        <v>505</v>
      </c>
      <c r="G18" s="246" t="s">
        <v>642</v>
      </c>
      <c r="H18" s="348"/>
      <c r="I18" s="323"/>
      <c r="J18" s="323"/>
      <c r="K18" s="235">
        <v>0</v>
      </c>
      <c r="L18" s="205"/>
      <c r="M18" s="205"/>
    </row>
    <row r="19" spans="1:13" ht="13.5" hidden="1" customHeight="1" thickBot="1">
      <c r="A19" s="232"/>
      <c r="B19" s="210"/>
      <c r="C19" s="217"/>
      <c r="D19" s="210" t="s">
        <v>503</v>
      </c>
      <c r="E19" s="210">
        <v>10</v>
      </c>
      <c r="F19" s="210"/>
      <c r="G19" s="246" t="s">
        <v>521</v>
      </c>
      <c r="H19" s="348"/>
      <c r="I19" s="323"/>
      <c r="J19" s="323"/>
      <c r="K19" s="235">
        <v>0</v>
      </c>
      <c r="L19" s="222">
        <v>303000</v>
      </c>
      <c r="M19" s="205"/>
    </row>
    <row r="20" spans="1:13" ht="13.5" hidden="1" customHeight="1" thickBot="1">
      <c r="A20" s="232"/>
      <c r="B20" s="210"/>
      <c r="C20" s="217"/>
      <c r="D20" s="210" t="s">
        <v>503</v>
      </c>
      <c r="E20" s="210">
        <v>11</v>
      </c>
      <c r="F20" s="210"/>
      <c r="G20" s="246" t="s">
        <v>520</v>
      </c>
      <c r="H20" s="348"/>
      <c r="I20" s="323"/>
      <c r="J20" s="323"/>
      <c r="K20" s="235">
        <v>0</v>
      </c>
      <c r="L20" s="205"/>
      <c r="M20" s="205"/>
    </row>
    <row r="21" spans="1:13" ht="13.5" hidden="1" customHeight="1" thickBot="1">
      <c r="A21" s="232"/>
      <c r="B21" s="210"/>
      <c r="C21" s="217"/>
      <c r="D21" s="210" t="s">
        <v>503</v>
      </c>
      <c r="E21" s="210">
        <v>13</v>
      </c>
      <c r="F21" s="210"/>
      <c r="G21" s="246" t="s">
        <v>643</v>
      </c>
      <c r="H21" s="348"/>
      <c r="I21" s="323"/>
      <c r="J21" s="323"/>
      <c r="K21" s="235">
        <v>0</v>
      </c>
      <c r="L21" s="205"/>
      <c r="M21" s="205"/>
    </row>
    <row r="22" spans="1:13" ht="13.5" hidden="1" customHeight="1" thickBot="1">
      <c r="A22" s="232"/>
      <c r="B22" s="210"/>
      <c r="C22" s="217"/>
      <c r="D22" s="210" t="s">
        <v>503</v>
      </c>
      <c r="E22" s="210">
        <v>18</v>
      </c>
      <c r="F22" s="210"/>
      <c r="G22" s="246" t="s">
        <v>519</v>
      </c>
      <c r="H22" s="348"/>
      <c r="I22" s="323"/>
      <c r="J22" s="323"/>
      <c r="K22" s="235">
        <v>0</v>
      </c>
      <c r="L22" s="205"/>
      <c r="M22" s="205"/>
    </row>
    <row r="23" spans="1:13" ht="13.5" hidden="1" customHeight="1" thickBot="1">
      <c r="A23" s="232"/>
      <c r="B23" s="210"/>
      <c r="C23" s="217"/>
      <c r="D23" s="210" t="s">
        <v>503</v>
      </c>
      <c r="E23" s="210">
        <v>23</v>
      </c>
      <c r="F23" s="210"/>
      <c r="G23" s="246" t="s">
        <v>644</v>
      </c>
      <c r="H23" s="348"/>
      <c r="I23" s="323"/>
      <c r="J23" s="323"/>
      <c r="K23" s="235">
        <v>0</v>
      </c>
      <c r="L23" s="222">
        <v>0</v>
      </c>
      <c r="M23" s="222"/>
    </row>
    <row r="24" spans="1:13" ht="13.5" hidden="1" customHeight="1" thickBot="1">
      <c r="A24" s="232"/>
      <c r="B24" s="210"/>
      <c r="C24" s="217"/>
      <c r="D24" s="210" t="s">
        <v>503</v>
      </c>
      <c r="E24" s="210">
        <v>25</v>
      </c>
      <c r="F24" s="210"/>
      <c r="G24" s="246" t="s">
        <v>645</v>
      </c>
      <c r="H24" s="348"/>
      <c r="I24" s="323"/>
      <c r="J24" s="323"/>
      <c r="K24" s="235">
        <v>0</v>
      </c>
      <c r="L24" s="205"/>
      <c r="M24" s="205"/>
    </row>
    <row r="25" spans="1:13" ht="13.5" hidden="1" customHeight="1" thickBot="1">
      <c r="A25" s="232"/>
      <c r="B25" s="210"/>
      <c r="C25" s="217"/>
      <c r="D25" s="210" t="s">
        <v>503</v>
      </c>
      <c r="E25" s="210">
        <v>27</v>
      </c>
      <c r="F25" s="210"/>
      <c r="G25" s="246" t="s">
        <v>616</v>
      </c>
      <c r="H25" s="348"/>
      <c r="I25" s="323"/>
      <c r="J25" s="323"/>
      <c r="K25" s="235">
        <v>0</v>
      </c>
      <c r="L25" s="222" t="e">
        <v>#REF!</v>
      </c>
      <c r="M25" s="205"/>
    </row>
    <row r="26" spans="1:13" ht="13.5" hidden="1" customHeight="1" thickBot="1">
      <c r="A26" s="232"/>
      <c r="B26" s="210"/>
      <c r="C26" s="217"/>
      <c r="D26" s="210" t="s">
        <v>503</v>
      </c>
      <c r="E26" s="210">
        <v>28</v>
      </c>
      <c r="F26" s="210"/>
      <c r="G26" s="246" t="s">
        <v>646</v>
      </c>
      <c r="H26" s="348"/>
      <c r="I26" s="323"/>
      <c r="J26" s="323"/>
      <c r="K26" s="235">
        <v>0</v>
      </c>
      <c r="L26" s="205"/>
      <c r="M26" s="205"/>
    </row>
    <row r="27" spans="1:13" ht="13.5" hidden="1" customHeight="1" thickBot="1">
      <c r="A27" s="232"/>
      <c r="B27" s="210"/>
      <c r="C27" s="217"/>
      <c r="D27" s="210" t="s">
        <v>503</v>
      </c>
      <c r="E27" s="210">
        <v>29</v>
      </c>
      <c r="F27" s="210"/>
      <c r="G27" s="246" t="s">
        <v>615</v>
      </c>
      <c r="H27" s="348"/>
      <c r="I27" s="330"/>
      <c r="J27" s="330"/>
      <c r="K27" s="235">
        <v>0</v>
      </c>
      <c r="L27" s="205"/>
      <c r="M27" s="205"/>
    </row>
    <row r="28" spans="1:13" ht="13.5" hidden="1" customHeight="1" thickBot="1">
      <c r="A28" s="232"/>
      <c r="B28" s="210"/>
      <c r="C28" s="217"/>
      <c r="D28" s="210" t="s">
        <v>503</v>
      </c>
      <c r="E28" s="210">
        <v>30</v>
      </c>
      <c r="F28" s="210"/>
      <c r="G28" s="246" t="s">
        <v>614</v>
      </c>
      <c r="H28" s="348"/>
      <c r="I28" s="323"/>
      <c r="J28" s="323"/>
      <c r="K28" s="235">
        <v>0</v>
      </c>
      <c r="L28" s="205"/>
      <c r="M28" s="205"/>
    </row>
    <row r="29" spans="1:13" ht="13.5" hidden="1" customHeight="1" thickBot="1">
      <c r="A29" s="232"/>
      <c r="B29" s="210"/>
      <c r="C29" s="217"/>
      <c r="D29" s="210" t="s">
        <v>503</v>
      </c>
      <c r="E29" s="210">
        <v>31</v>
      </c>
      <c r="F29" s="210"/>
      <c r="G29" s="246" t="s">
        <v>647</v>
      </c>
      <c r="H29" s="348"/>
      <c r="I29" s="323"/>
      <c r="J29" s="323"/>
      <c r="K29" s="205"/>
      <c r="L29" s="222" t="e">
        <v>#REF!</v>
      </c>
      <c r="M29" s="205"/>
    </row>
    <row r="30" spans="1:13" ht="13.5" hidden="1" customHeight="1" thickBot="1">
      <c r="A30" s="232"/>
      <c r="B30" s="210"/>
      <c r="C30" s="217"/>
      <c r="D30" s="210" t="s">
        <v>496</v>
      </c>
      <c r="E30" s="210" t="s">
        <v>495</v>
      </c>
      <c r="F30" s="210" t="s">
        <v>509</v>
      </c>
      <c r="G30" s="246" t="s">
        <v>613</v>
      </c>
      <c r="H30" s="348"/>
      <c r="I30" s="323"/>
      <c r="J30" s="323"/>
      <c r="K30" s="205"/>
      <c r="L30" s="205"/>
      <c r="M30" s="205"/>
    </row>
    <row r="31" spans="1:13" ht="13.5" hidden="1" customHeight="1" thickBot="1">
      <c r="A31" s="232"/>
      <c r="B31" s="210"/>
      <c r="C31" s="217"/>
      <c r="D31" s="210" t="s">
        <v>496</v>
      </c>
      <c r="E31" s="210" t="s">
        <v>510</v>
      </c>
      <c r="F31" s="210" t="s">
        <v>495</v>
      </c>
      <c r="G31" s="246" t="s">
        <v>541</v>
      </c>
      <c r="H31" s="348"/>
      <c r="I31" s="323"/>
      <c r="J31" s="323"/>
      <c r="K31" s="265">
        <v>0</v>
      </c>
      <c r="L31" s="222" t="e">
        <v>#REF!</v>
      </c>
      <c r="M31" s="205"/>
    </row>
    <row r="32" spans="1:13" ht="13.5" hidden="1" customHeight="1" thickBot="1">
      <c r="A32" s="232"/>
      <c r="B32" s="210"/>
      <c r="C32" s="217"/>
      <c r="D32" s="210" t="s">
        <v>496</v>
      </c>
      <c r="E32" s="210" t="s">
        <v>510</v>
      </c>
      <c r="F32" s="210" t="s">
        <v>510</v>
      </c>
      <c r="G32" s="246" t="s">
        <v>511</v>
      </c>
      <c r="H32" s="348"/>
      <c r="I32" s="323"/>
      <c r="J32" s="323"/>
      <c r="K32" s="235" t="e">
        <v>#REF!</v>
      </c>
      <c r="L32" s="205"/>
      <c r="M32" s="205"/>
    </row>
    <row r="33" spans="1:12" ht="13.5" hidden="1" customHeight="1" thickBot="1">
      <c r="A33" s="232"/>
      <c r="B33" s="210"/>
      <c r="C33" s="217"/>
      <c r="D33" s="210" t="s">
        <v>496</v>
      </c>
      <c r="E33" s="210" t="s">
        <v>510</v>
      </c>
      <c r="F33" s="210" t="s">
        <v>509</v>
      </c>
      <c r="G33" s="246" t="s">
        <v>553</v>
      </c>
      <c r="H33" s="348"/>
      <c r="I33" s="323"/>
      <c r="J33" s="323">
        <v>0</v>
      </c>
      <c r="K33" s="235">
        <v>0</v>
      </c>
      <c r="L33" s="222" t="e">
        <v>#REF!</v>
      </c>
    </row>
    <row r="34" spans="1:12" ht="13.5" hidden="1" customHeight="1" thickBot="1">
      <c r="A34" s="232"/>
      <c r="B34" s="210"/>
      <c r="C34" s="217"/>
      <c r="D34" s="210" t="s">
        <v>496</v>
      </c>
      <c r="E34" s="210" t="s">
        <v>510</v>
      </c>
      <c r="F34" s="210" t="s">
        <v>501</v>
      </c>
      <c r="G34" s="246" t="s">
        <v>648</v>
      </c>
      <c r="H34" s="348"/>
      <c r="I34" s="323"/>
      <c r="J34" s="323"/>
      <c r="K34" s="205"/>
      <c r="L34" s="205"/>
    </row>
    <row r="35" spans="1:12" ht="13.5" hidden="1" customHeight="1" thickBot="1">
      <c r="A35" s="232"/>
      <c r="B35" s="210"/>
      <c r="C35" s="217"/>
      <c r="D35" s="210" t="s">
        <v>496</v>
      </c>
      <c r="E35" s="210" t="s">
        <v>510</v>
      </c>
      <c r="F35" s="210" t="s">
        <v>497</v>
      </c>
      <c r="G35" s="246" t="s">
        <v>649</v>
      </c>
      <c r="H35" s="348"/>
      <c r="I35" s="323"/>
      <c r="J35" s="323"/>
      <c r="K35" s="205"/>
      <c r="L35" s="205"/>
    </row>
    <row r="36" spans="1:12" ht="26.25" hidden="1" customHeight="1" thickBot="1">
      <c r="A36" s="232"/>
      <c r="B36" s="250"/>
      <c r="C36" s="217"/>
      <c r="D36" s="210" t="s">
        <v>496</v>
      </c>
      <c r="E36" s="210" t="s">
        <v>510</v>
      </c>
      <c r="F36" s="210" t="s">
        <v>501</v>
      </c>
      <c r="G36" s="343" t="s">
        <v>650</v>
      </c>
      <c r="H36" s="348"/>
      <c r="I36" s="329"/>
      <c r="J36" s="329"/>
      <c r="K36" s="205"/>
      <c r="L36" s="205"/>
    </row>
    <row r="37" spans="1:12" ht="13.5" hidden="1" customHeight="1" thickBot="1">
      <c r="A37" s="232"/>
      <c r="B37" s="210"/>
      <c r="C37" s="217"/>
      <c r="D37" s="210" t="s">
        <v>496</v>
      </c>
      <c r="E37" s="210" t="s">
        <v>497</v>
      </c>
      <c r="F37" s="210" t="s">
        <v>510</v>
      </c>
      <c r="G37" s="343" t="s">
        <v>651</v>
      </c>
      <c r="H37" s="348"/>
      <c r="I37" s="205"/>
      <c r="J37" s="325"/>
      <c r="K37" s="205"/>
      <c r="L37" s="205"/>
    </row>
    <row r="38" spans="1:12" ht="13.5" hidden="1" customHeight="1" thickBot="1">
      <c r="A38" s="232"/>
      <c r="B38" s="210"/>
      <c r="C38" s="217"/>
      <c r="D38" s="210" t="s">
        <v>496</v>
      </c>
      <c r="E38" s="210" t="s">
        <v>497</v>
      </c>
      <c r="F38" s="210" t="s">
        <v>501</v>
      </c>
      <c r="G38" s="246" t="s">
        <v>652</v>
      </c>
      <c r="H38" s="281"/>
      <c r="I38" s="205"/>
      <c r="J38" s="325"/>
      <c r="K38" s="205"/>
      <c r="L38" s="205"/>
    </row>
    <row r="39" spans="1:12" ht="30.75" hidden="1" customHeight="1">
      <c r="A39" s="232"/>
      <c r="B39" s="250"/>
      <c r="C39" s="217"/>
      <c r="D39" s="210" t="s">
        <v>496</v>
      </c>
      <c r="E39" s="210" t="s">
        <v>497</v>
      </c>
      <c r="F39" s="210" t="s">
        <v>497</v>
      </c>
      <c r="G39" s="343" t="s">
        <v>653</v>
      </c>
      <c r="H39" s="348"/>
      <c r="I39" s="329"/>
      <c r="J39" s="329"/>
      <c r="K39" s="205"/>
      <c r="L39" s="205"/>
    </row>
    <row r="40" spans="1:12" ht="30.75" hidden="1" customHeight="1">
      <c r="A40" s="232"/>
      <c r="B40" s="250"/>
      <c r="C40" s="217"/>
      <c r="D40" s="210" t="s">
        <v>496</v>
      </c>
      <c r="E40" s="210" t="s">
        <v>497</v>
      </c>
      <c r="F40" s="210" t="s">
        <v>499</v>
      </c>
      <c r="G40" s="343" t="s">
        <v>654</v>
      </c>
      <c r="H40" s="348"/>
      <c r="I40" s="329"/>
      <c r="J40" s="329"/>
      <c r="K40" s="205"/>
      <c r="L40" s="205"/>
    </row>
    <row r="41" spans="1:12" ht="27" hidden="1" customHeight="1">
      <c r="A41" s="232"/>
      <c r="B41" s="210"/>
      <c r="C41" s="217"/>
      <c r="D41" s="210" t="s">
        <v>496</v>
      </c>
      <c r="E41" s="210" t="s">
        <v>514</v>
      </c>
      <c r="F41" s="210" t="s">
        <v>495</v>
      </c>
      <c r="G41" s="246" t="s">
        <v>612</v>
      </c>
      <c r="H41" s="348"/>
      <c r="I41" s="323"/>
      <c r="J41" s="323"/>
      <c r="K41" s="235">
        <v>0</v>
      </c>
      <c r="L41" s="205"/>
    </row>
    <row r="42" spans="1:12" ht="13.5" hidden="1" customHeight="1" thickBot="1">
      <c r="A42" s="232"/>
      <c r="B42" s="210"/>
      <c r="C42" s="217"/>
      <c r="D42" s="210" t="s">
        <v>496</v>
      </c>
      <c r="E42" s="210" t="s">
        <v>514</v>
      </c>
      <c r="F42" s="210" t="s">
        <v>509</v>
      </c>
      <c r="G42" s="322" t="s">
        <v>655</v>
      </c>
      <c r="H42" s="348"/>
      <c r="I42" s="323"/>
      <c r="J42" s="323"/>
      <c r="K42" s="205"/>
      <c r="L42" s="205"/>
    </row>
    <row r="43" spans="1:12" ht="13.5" hidden="1" customHeight="1" thickBot="1">
      <c r="A43" s="232"/>
      <c r="B43" s="210"/>
      <c r="C43" s="217"/>
      <c r="D43" s="210" t="s">
        <v>496</v>
      </c>
      <c r="E43" s="210" t="s">
        <v>514</v>
      </c>
      <c r="F43" s="210" t="s">
        <v>497</v>
      </c>
      <c r="G43" s="322" t="s">
        <v>656</v>
      </c>
      <c r="H43" s="283"/>
      <c r="I43" s="329"/>
      <c r="J43" s="329"/>
      <c r="K43" s="235">
        <v>0</v>
      </c>
      <c r="L43" s="205"/>
    </row>
    <row r="44" spans="1:12" ht="13.5" hidden="1" customHeight="1" thickBot="1">
      <c r="A44" s="232"/>
      <c r="B44" s="210"/>
      <c r="C44" s="217"/>
      <c r="D44" s="210" t="s">
        <v>496</v>
      </c>
      <c r="E44" s="210" t="s">
        <v>514</v>
      </c>
      <c r="F44" s="210" t="s">
        <v>514</v>
      </c>
      <c r="G44" s="322" t="s">
        <v>657</v>
      </c>
      <c r="H44" s="348"/>
      <c r="I44" s="323"/>
      <c r="J44" s="323"/>
      <c r="K44" s="235" t="e">
        <v>#REF!</v>
      </c>
      <c r="L44" s="205"/>
    </row>
    <row r="45" spans="1:12" ht="26.25" hidden="1" customHeight="1" thickBot="1">
      <c r="A45" s="232"/>
      <c r="B45" s="210"/>
      <c r="C45" s="217"/>
      <c r="D45" s="210" t="s">
        <v>496</v>
      </c>
      <c r="E45" s="210" t="s">
        <v>514</v>
      </c>
      <c r="F45" s="210" t="s">
        <v>499</v>
      </c>
      <c r="G45" s="322" t="s">
        <v>658</v>
      </c>
      <c r="H45" s="348"/>
      <c r="I45" s="323"/>
      <c r="J45" s="323"/>
      <c r="K45" s="205"/>
      <c r="L45" s="205"/>
    </row>
    <row r="46" spans="1:12" ht="13.5" hidden="1" customHeight="1" thickBot="1">
      <c r="A46" s="232"/>
      <c r="B46" s="210"/>
      <c r="C46" s="217"/>
      <c r="D46" s="210" t="s">
        <v>496</v>
      </c>
      <c r="E46" s="210" t="s">
        <v>514</v>
      </c>
      <c r="F46" s="210" t="s">
        <v>500</v>
      </c>
      <c r="G46" s="322" t="s">
        <v>659</v>
      </c>
      <c r="H46" s="348"/>
      <c r="I46" s="323"/>
      <c r="J46" s="323"/>
      <c r="K46" s="205"/>
      <c r="L46" s="205"/>
    </row>
    <row r="47" spans="1:12" ht="13.5" hidden="1" customHeight="1" thickBot="1">
      <c r="A47" s="232"/>
      <c r="B47" s="210"/>
      <c r="C47" s="217"/>
      <c r="D47" s="210" t="s">
        <v>496</v>
      </c>
      <c r="E47" s="210" t="s">
        <v>514</v>
      </c>
      <c r="F47" s="210" t="s">
        <v>494</v>
      </c>
      <c r="G47" s="246" t="s">
        <v>660</v>
      </c>
      <c r="H47" s="348"/>
      <c r="I47" s="323"/>
      <c r="J47" s="323"/>
      <c r="K47" s="205"/>
      <c r="L47" s="205"/>
    </row>
    <row r="48" spans="1:12" ht="26.25" hidden="1" customHeight="1" thickBot="1">
      <c r="A48" s="232"/>
      <c r="B48" s="210"/>
      <c r="C48" s="217"/>
      <c r="D48" s="210" t="s">
        <v>496</v>
      </c>
      <c r="E48" s="210" t="s">
        <v>514</v>
      </c>
      <c r="F48" s="210">
        <v>10</v>
      </c>
      <c r="G48" s="322" t="s">
        <v>661</v>
      </c>
      <c r="H48" s="348"/>
      <c r="I48" s="323"/>
      <c r="J48" s="323"/>
      <c r="K48" s="205"/>
      <c r="L48" s="205"/>
    </row>
    <row r="49" spans="1:12" ht="26.25" hidden="1" customHeight="1" thickBot="1">
      <c r="A49" s="232"/>
      <c r="B49" s="210"/>
      <c r="C49" s="217"/>
      <c r="D49" s="210" t="s">
        <v>496</v>
      </c>
      <c r="E49" s="210" t="s">
        <v>514</v>
      </c>
      <c r="F49" s="210">
        <v>11</v>
      </c>
      <c r="G49" s="322" t="s">
        <v>662</v>
      </c>
      <c r="H49" s="348"/>
      <c r="I49" s="323"/>
      <c r="J49" s="323"/>
      <c r="K49" s="205"/>
      <c r="L49" s="205"/>
    </row>
    <row r="50" spans="1:12" ht="13.5" hidden="1" customHeight="1" thickBot="1">
      <c r="A50" s="232"/>
      <c r="B50" s="210"/>
      <c r="C50" s="217"/>
      <c r="D50" s="210" t="s">
        <v>496</v>
      </c>
      <c r="E50" s="210" t="s">
        <v>514</v>
      </c>
      <c r="F50" s="210">
        <v>14</v>
      </c>
      <c r="G50" s="322" t="s">
        <v>663</v>
      </c>
      <c r="H50" s="348"/>
      <c r="I50" s="323"/>
      <c r="J50" s="323"/>
      <c r="K50" s="205"/>
      <c r="L50" s="205"/>
    </row>
    <row r="51" spans="1:12" ht="13.5" hidden="1" customHeight="1" thickBot="1">
      <c r="A51" s="232"/>
      <c r="B51" s="210"/>
      <c r="C51" s="217"/>
      <c r="D51" s="210" t="s">
        <v>496</v>
      </c>
      <c r="E51" s="210" t="s">
        <v>514</v>
      </c>
      <c r="F51" s="210">
        <v>15</v>
      </c>
      <c r="G51" s="322" t="s">
        <v>664</v>
      </c>
      <c r="H51" s="348"/>
      <c r="I51" s="323"/>
      <c r="J51" s="323"/>
      <c r="K51" s="205"/>
      <c r="L51" s="205"/>
    </row>
    <row r="52" spans="1:12" ht="13.5" hidden="1" customHeight="1" thickBot="1">
      <c r="A52" s="232"/>
      <c r="B52" s="210"/>
      <c r="C52" s="217"/>
      <c r="D52" s="210" t="s">
        <v>496</v>
      </c>
      <c r="E52" s="210" t="s">
        <v>514</v>
      </c>
      <c r="F52" s="210">
        <v>16</v>
      </c>
      <c r="G52" s="322" t="s">
        <v>665</v>
      </c>
      <c r="H52" s="283"/>
      <c r="I52" s="329"/>
      <c r="J52" s="329"/>
      <c r="K52" s="205"/>
      <c r="L52" s="205"/>
    </row>
    <row r="53" spans="1:12" ht="26.25" hidden="1" customHeight="1" thickBot="1">
      <c r="A53" s="232"/>
      <c r="B53" s="210"/>
      <c r="C53" s="217"/>
      <c r="D53" s="210" t="s">
        <v>496</v>
      </c>
      <c r="E53" s="210" t="s">
        <v>499</v>
      </c>
      <c r="F53" s="210"/>
      <c r="G53" s="322" t="s">
        <v>611</v>
      </c>
      <c r="H53" s="348"/>
      <c r="I53" s="323"/>
      <c r="J53" s="323">
        <v>-1954969833.1300001</v>
      </c>
      <c r="K53" s="205"/>
      <c r="L53" s="205"/>
    </row>
    <row r="54" spans="1:12" s="95" customFormat="1" ht="13.5" hidden="1" customHeight="1" thickBot="1">
      <c r="A54" s="257"/>
      <c r="B54" s="253"/>
      <c r="C54" s="217"/>
      <c r="D54" s="210" t="s">
        <v>496</v>
      </c>
      <c r="E54" s="210" t="s">
        <v>499</v>
      </c>
      <c r="F54" s="210"/>
      <c r="G54" s="246" t="s">
        <v>557</v>
      </c>
      <c r="H54" s="348"/>
      <c r="I54" s="323"/>
      <c r="J54" s="323">
        <v>0</v>
      </c>
      <c r="K54" s="273">
        <v>0</v>
      </c>
      <c r="L54" s="274"/>
    </row>
    <row r="55" spans="1:12" s="95" customFormat="1" ht="13.5" hidden="1" customHeight="1" thickBot="1">
      <c r="A55" s="251"/>
      <c r="B55" s="252"/>
      <c r="C55" s="228"/>
      <c r="D55" s="226" t="s">
        <v>496</v>
      </c>
      <c r="E55" s="226" t="s">
        <v>499</v>
      </c>
      <c r="F55" s="226"/>
      <c r="G55" s="262" t="s">
        <v>610</v>
      </c>
      <c r="H55" s="365"/>
      <c r="I55" s="323"/>
      <c r="J55" s="323">
        <v>0</v>
      </c>
      <c r="K55" s="273">
        <v>0</v>
      </c>
      <c r="L55" s="274">
        <v>-75000000</v>
      </c>
    </row>
    <row r="56" spans="1:12" s="90" customFormat="1" ht="13.5" hidden="1" customHeight="1" thickBot="1">
      <c r="A56" s="254" t="s">
        <v>493</v>
      </c>
      <c r="B56" s="255"/>
      <c r="C56" s="233">
        <v>0</v>
      </c>
      <c r="D56" s="234"/>
      <c r="E56" s="234"/>
      <c r="F56" s="234"/>
      <c r="G56" s="263"/>
      <c r="H56" s="382">
        <v>0</v>
      </c>
      <c r="I56" s="324">
        <v>0</v>
      </c>
      <c r="J56" s="324"/>
      <c r="K56" s="236">
        <v>0</v>
      </c>
      <c r="L56" s="223">
        <v>0</v>
      </c>
    </row>
    <row r="57" spans="1:12" ht="13.5" hidden="1" customHeight="1" thickBot="1">
      <c r="A57" s="366"/>
      <c r="B57" s="319"/>
      <c r="C57" s="320"/>
      <c r="D57" s="280"/>
      <c r="E57" s="280"/>
      <c r="F57" s="280"/>
      <c r="G57" s="308"/>
      <c r="H57" s="309"/>
      <c r="I57" s="231"/>
      <c r="J57" s="231"/>
      <c r="K57" s="205"/>
      <c r="L57" s="205"/>
    </row>
    <row r="58" spans="1:12" ht="13.5" hidden="1" customHeight="1" thickBot="1">
      <c r="A58" s="258" t="s">
        <v>464</v>
      </c>
      <c r="B58" s="259" t="s">
        <v>609</v>
      </c>
      <c r="C58" s="217">
        <v>0</v>
      </c>
      <c r="D58" s="210"/>
      <c r="E58" s="210"/>
      <c r="F58" s="210"/>
      <c r="G58" s="246"/>
      <c r="H58" s="283"/>
      <c r="I58" s="231"/>
      <c r="J58" s="231"/>
      <c r="K58" s="205"/>
      <c r="L58" s="205"/>
    </row>
    <row r="59" spans="1:12" ht="13.5" hidden="1" customHeight="1" thickBot="1">
      <c r="A59" s="256"/>
      <c r="B59" s="315"/>
      <c r="C59" s="221"/>
      <c r="D59" s="210" t="s">
        <v>506</v>
      </c>
      <c r="E59" s="210" t="s">
        <v>495</v>
      </c>
      <c r="F59" s="210" t="s">
        <v>505</v>
      </c>
      <c r="G59" s="246" t="s">
        <v>559</v>
      </c>
      <c r="H59" s="348">
        <v>0</v>
      </c>
      <c r="I59" s="325"/>
      <c r="J59" s="325"/>
      <c r="K59" s="205"/>
      <c r="L59" s="205"/>
    </row>
    <row r="60" spans="1:12" ht="13.5" hidden="1" customHeight="1" thickBot="1">
      <c r="A60" s="257"/>
      <c r="B60" s="253"/>
      <c r="C60" s="217"/>
      <c r="D60" s="210" t="s">
        <v>506</v>
      </c>
      <c r="E60" s="210" t="s">
        <v>501</v>
      </c>
      <c r="F60" s="210" t="s">
        <v>505</v>
      </c>
      <c r="G60" s="246" t="s">
        <v>636</v>
      </c>
      <c r="H60" s="348">
        <v>0</v>
      </c>
      <c r="I60" s="325"/>
      <c r="J60" s="325"/>
      <c r="K60" s="235">
        <v>9290000</v>
      </c>
      <c r="L60" s="205"/>
    </row>
    <row r="61" spans="1:12" ht="13.5" hidden="1" customHeight="1" thickBot="1">
      <c r="A61" s="257"/>
      <c r="B61" s="253"/>
      <c r="C61" s="217"/>
      <c r="D61" s="210" t="s">
        <v>506</v>
      </c>
      <c r="E61" s="210" t="s">
        <v>501</v>
      </c>
      <c r="F61" s="210" t="s">
        <v>505</v>
      </c>
      <c r="G61" s="246" t="s">
        <v>666</v>
      </c>
      <c r="H61" s="348">
        <v>0</v>
      </c>
      <c r="I61" s="325"/>
      <c r="J61" s="325"/>
      <c r="K61" s="205"/>
      <c r="L61" s="205"/>
    </row>
    <row r="62" spans="1:12" ht="13.5" hidden="1" customHeight="1" thickBot="1">
      <c r="A62" s="257"/>
      <c r="B62" s="253"/>
      <c r="C62" s="217"/>
      <c r="D62" s="210" t="s">
        <v>506</v>
      </c>
      <c r="E62" s="210" t="s">
        <v>501</v>
      </c>
      <c r="F62" s="210" t="s">
        <v>505</v>
      </c>
      <c r="G62" s="246" t="s">
        <v>637</v>
      </c>
      <c r="H62" s="348">
        <v>0</v>
      </c>
      <c r="I62" s="325"/>
      <c r="J62" s="325"/>
      <c r="K62" s="205"/>
      <c r="L62" s="205"/>
    </row>
    <row r="63" spans="1:12" ht="13.5" hidden="1" customHeight="1" thickBot="1">
      <c r="A63" s="257"/>
      <c r="B63" s="253"/>
      <c r="C63" s="217"/>
      <c r="D63" s="210" t="s">
        <v>506</v>
      </c>
      <c r="E63" s="210" t="s">
        <v>501</v>
      </c>
      <c r="F63" s="219" t="s">
        <v>10</v>
      </c>
      <c r="G63" s="246" t="s">
        <v>667</v>
      </c>
      <c r="H63" s="348">
        <v>0</v>
      </c>
      <c r="I63" s="325"/>
      <c r="J63" s="325"/>
      <c r="K63" s="205"/>
      <c r="L63" s="205"/>
    </row>
    <row r="64" spans="1:12" ht="13.5" hidden="1" customHeight="1" thickBot="1">
      <c r="A64" s="257"/>
      <c r="B64" s="253"/>
      <c r="C64" s="217"/>
      <c r="D64" s="210" t="s">
        <v>506</v>
      </c>
      <c r="E64" s="210" t="s">
        <v>501</v>
      </c>
      <c r="F64" s="210" t="s">
        <v>505</v>
      </c>
      <c r="G64" s="246" t="s">
        <v>668</v>
      </c>
      <c r="H64" s="348">
        <v>0</v>
      </c>
      <c r="I64" s="325"/>
      <c r="J64" s="325"/>
      <c r="K64" s="205"/>
      <c r="L64" s="205"/>
    </row>
    <row r="65" spans="1:12" s="95" customFormat="1" ht="13.5" hidden="1" customHeight="1" thickBot="1">
      <c r="A65" s="257"/>
      <c r="B65" s="253"/>
      <c r="C65" s="217"/>
      <c r="D65" s="210" t="s">
        <v>496</v>
      </c>
      <c r="E65" s="210" t="s">
        <v>499</v>
      </c>
      <c r="F65" s="210"/>
      <c r="G65" s="246" t="s">
        <v>564</v>
      </c>
      <c r="H65" s="348">
        <v>0</v>
      </c>
      <c r="I65" s="325"/>
      <c r="J65" s="325"/>
      <c r="K65" s="273"/>
      <c r="L65" s="274"/>
    </row>
    <row r="66" spans="1:12" s="90" customFormat="1" ht="13.5" hidden="1" customHeight="1" thickBot="1">
      <c r="A66" s="254" t="s">
        <v>493</v>
      </c>
      <c r="B66" s="255"/>
      <c r="C66" s="233">
        <v>0</v>
      </c>
      <c r="D66" s="234"/>
      <c r="E66" s="234"/>
      <c r="F66" s="234"/>
      <c r="G66" s="263"/>
      <c r="H66" s="282">
        <v>0</v>
      </c>
      <c r="I66" s="324">
        <v>0</v>
      </c>
      <c r="J66" s="326"/>
      <c r="K66" s="236">
        <v>0</v>
      </c>
      <c r="L66" s="223">
        <v>0</v>
      </c>
    </row>
    <row r="67" spans="1:12" s="92" customFormat="1" ht="13.5" hidden="1" customHeight="1" thickBot="1">
      <c r="A67" s="402" t="s">
        <v>456</v>
      </c>
      <c r="B67" s="403" t="s">
        <v>608</v>
      </c>
      <c r="C67" s="404">
        <v>0</v>
      </c>
      <c r="D67" s="357"/>
      <c r="E67" s="357"/>
      <c r="F67" s="357"/>
      <c r="G67" s="370"/>
      <c r="H67" s="376"/>
      <c r="I67" s="327"/>
      <c r="J67" s="327"/>
      <c r="K67" s="265"/>
      <c r="L67" s="238"/>
    </row>
    <row r="68" spans="1:12" s="92" customFormat="1" ht="13.5" hidden="1" customHeight="1" thickBot="1">
      <c r="A68" s="290"/>
      <c r="B68" s="297"/>
      <c r="C68" s="244"/>
      <c r="D68" s="214" t="s">
        <v>496</v>
      </c>
      <c r="E68" s="214" t="s">
        <v>514</v>
      </c>
      <c r="F68" s="214"/>
      <c r="G68" s="279" t="s">
        <v>656</v>
      </c>
      <c r="H68" s="289">
        <v>0</v>
      </c>
      <c r="I68" s="327"/>
      <c r="J68" s="327"/>
      <c r="K68" s="265"/>
      <c r="L68" s="238"/>
    </row>
    <row r="69" spans="1:12" s="92" customFormat="1" ht="13.5" hidden="1" customHeight="1" thickBot="1">
      <c r="A69" s="290"/>
      <c r="B69" s="278"/>
      <c r="C69" s="244"/>
      <c r="D69" s="214" t="s">
        <v>496</v>
      </c>
      <c r="E69" s="214" t="s">
        <v>499</v>
      </c>
      <c r="F69" s="299"/>
      <c r="G69" s="279" t="s">
        <v>557</v>
      </c>
      <c r="H69" s="289"/>
      <c r="I69" s="327"/>
      <c r="J69" s="327" t="e">
        <v>#REF!</v>
      </c>
      <c r="K69" s="265"/>
      <c r="L69" s="238"/>
    </row>
    <row r="70" spans="1:12" s="92" customFormat="1" ht="13.5" hidden="1" customHeight="1" thickBot="1">
      <c r="A70" s="372"/>
      <c r="B70" s="363"/>
      <c r="C70" s="373"/>
      <c r="D70" s="363" t="s">
        <v>496</v>
      </c>
      <c r="E70" s="363" t="s">
        <v>514</v>
      </c>
      <c r="F70" s="363" t="s">
        <v>514</v>
      </c>
      <c r="G70" s="364" t="s">
        <v>607</v>
      </c>
      <c r="H70" s="381">
        <v>0</v>
      </c>
      <c r="I70" s="328"/>
      <c r="J70" s="328"/>
      <c r="K70" s="265"/>
      <c r="L70" s="238"/>
    </row>
    <row r="71" spans="1:12" s="94" customFormat="1" ht="13.5" hidden="1" customHeight="1" thickBot="1">
      <c r="A71" s="367" t="s">
        <v>493</v>
      </c>
      <c r="B71" s="368"/>
      <c r="C71" s="369">
        <v>0</v>
      </c>
      <c r="D71" s="357"/>
      <c r="E71" s="357"/>
      <c r="F71" s="357"/>
      <c r="G71" s="370"/>
      <c r="H71" s="371">
        <v>0</v>
      </c>
      <c r="I71" s="339">
        <v>0</v>
      </c>
      <c r="J71" s="213"/>
      <c r="K71" s="266">
        <v>0</v>
      </c>
      <c r="L71" s="267"/>
    </row>
    <row r="72" spans="1:12" ht="13.5" hidden="1" customHeight="1" thickBot="1">
      <c r="A72" s="305"/>
      <c r="B72" s="306"/>
      <c r="C72" s="307"/>
      <c r="D72" s="280"/>
      <c r="E72" s="280"/>
      <c r="F72" s="280"/>
      <c r="G72" s="308"/>
      <c r="H72" s="354"/>
      <c r="I72" s="329"/>
      <c r="J72" s="329"/>
      <c r="K72" s="205"/>
      <c r="L72" s="205"/>
    </row>
    <row r="73" spans="1:12" ht="13.5" hidden="1" customHeight="1" thickBot="1">
      <c r="A73" s="232" t="s">
        <v>453</v>
      </c>
      <c r="B73" s="249" t="s">
        <v>606</v>
      </c>
      <c r="C73" s="217">
        <v>0</v>
      </c>
      <c r="D73" s="210"/>
      <c r="E73" s="210"/>
      <c r="F73" s="210"/>
      <c r="G73" s="246"/>
      <c r="H73" s="355"/>
      <c r="I73" s="329"/>
      <c r="J73" s="329"/>
      <c r="K73" s="205"/>
      <c r="L73" s="205"/>
    </row>
    <row r="74" spans="1:12" ht="13.5" hidden="1" customHeight="1" thickBot="1">
      <c r="A74" s="232"/>
      <c r="B74" s="210"/>
      <c r="C74" s="217"/>
      <c r="D74" s="210" t="s">
        <v>496</v>
      </c>
      <c r="E74" s="210" t="s">
        <v>510</v>
      </c>
      <c r="F74" s="210" t="s">
        <v>495</v>
      </c>
      <c r="G74" s="246" t="s">
        <v>541</v>
      </c>
      <c r="H74" s="348">
        <v>0</v>
      </c>
      <c r="I74" s="325"/>
      <c r="J74" s="325"/>
      <c r="K74" s="215"/>
      <c r="L74" s="205"/>
    </row>
    <row r="75" spans="1:12" s="90" customFormat="1" ht="13.5" hidden="1" customHeight="1" thickBot="1">
      <c r="A75" s="254" t="s">
        <v>493</v>
      </c>
      <c r="B75" s="255"/>
      <c r="C75" s="233">
        <v>0</v>
      </c>
      <c r="D75" s="234"/>
      <c r="E75" s="234"/>
      <c r="F75" s="234"/>
      <c r="G75" s="263"/>
      <c r="H75" s="383">
        <v>0</v>
      </c>
      <c r="I75" s="324">
        <v>0</v>
      </c>
      <c r="J75" s="326"/>
      <c r="K75" s="236"/>
      <c r="L75" s="223"/>
    </row>
    <row r="76" spans="1:12" s="92" customFormat="1" ht="13.5" hidden="1" customHeight="1" thickBot="1">
      <c r="A76" s="290"/>
      <c r="B76" s="214"/>
      <c r="C76" s="244"/>
      <c r="D76" s="214"/>
      <c r="E76" s="214"/>
      <c r="F76" s="214"/>
      <c r="G76" s="278"/>
      <c r="H76" s="270"/>
      <c r="I76" s="328"/>
      <c r="J76" s="328"/>
      <c r="K76" s="265"/>
      <c r="L76" s="238"/>
    </row>
    <row r="77" spans="1:12" s="92" customFormat="1" ht="13.5" hidden="1" customHeight="1" thickBot="1">
      <c r="A77" s="290" t="s">
        <v>451</v>
      </c>
      <c r="B77" s="297" t="s">
        <v>605</v>
      </c>
      <c r="C77" s="244">
        <v>0</v>
      </c>
      <c r="D77" s="214"/>
      <c r="E77" s="214"/>
      <c r="F77" s="214"/>
      <c r="G77" s="279"/>
      <c r="H77" s="289"/>
      <c r="I77" s="327"/>
      <c r="J77" s="327"/>
      <c r="K77" s="265"/>
      <c r="L77" s="238"/>
    </row>
    <row r="78" spans="1:12" s="92" customFormat="1" ht="13.5" hidden="1" customHeight="1" thickBot="1">
      <c r="A78" s="290"/>
      <c r="B78" s="297"/>
      <c r="C78" s="244"/>
      <c r="D78" s="214" t="s">
        <v>506</v>
      </c>
      <c r="E78" s="214" t="s">
        <v>495</v>
      </c>
      <c r="F78" s="299" t="s">
        <v>505</v>
      </c>
      <c r="G78" s="279" t="s">
        <v>559</v>
      </c>
      <c r="H78" s="289">
        <v>0</v>
      </c>
      <c r="I78" s="327"/>
      <c r="J78" s="327"/>
      <c r="K78" s="265"/>
      <c r="L78" s="238"/>
    </row>
    <row r="79" spans="1:12" s="92" customFormat="1" ht="13.5" hidden="1" customHeight="1" thickBot="1">
      <c r="A79" s="290"/>
      <c r="B79" s="278"/>
      <c r="C79" s="244"/>
      <c r="D79" s="214" t="s">
        <v>496</v>
      </c>
      <c r="E79" s="214" t="s">
        <v>510</v>
      </c>
      <c r="F79" s="214" t="s">
        <v>509</v>
      </c>
      <c r="G79" s="279" t="s">
        <v>525</v>
      </c>
      <c r="H79" s="289">
        <v>0</v>
      </c>
      <c r="I79" s="327"/>
      <c r="J79" s="327"/>
      <c r="K79" s="265"/>
      <c r="L79" s="238"/>
    </row>
    <row r="80" spans="1:12" s="92" customFormat="1" ht="13.5" hidden="1" customHeight="1" thickBot="1">
      <c r="A80" s="290"/>
      <c r="B80" s="214"/>
      <c r="C80" s="244"/>
      <c r="D80" s="214" t="s">
        <v>496</v>
      </c>
      <c r="E80" s="214" t="s">
        <v>514</v>
      </c>
      <c r="F80" s="214">
        <v>13</v>
      </c>
      <c r="G80" s="278" t="s">
        <v>669</v>
      </c>
      <c r="H80" s="270">
        <v>0</v>
      </c>
      <c r="I80" s="328"/>
      <c r="J80" s="328">
        <v>0</v>
      </c>
      <c r="K80" s="265"/>
      <c r="L80" s="238"/>
    </row>
    <row r="81" spans="1:12" s="92" customFormat="1" ht="15" hidden="1" customHeight="1">
      <c r="A81" s="290"/>
      <c r="B81" s="214"/>
      <c r="C81" s="244"/>
      <c r="D81" s="214" t="s">
        <v>496</v>
      </c>
      <c r="E81" s="214" t="s">
        <v>514</v>
      </c>
      <c r="F81" s="214" t="s">
        <v>495</v>
      </c>
      <c r="G81" s="278" t="s">
        <v>515</v>
      </c>
      <c r="H81" s="270">
        <v>0</v>
      </c>
      <c r="I81" s="328"/>
      <c r="J81" s="328"/>
      <c r="K81" s="265">
        <v>12000000</v>
      </c>
      <c r="L81" s="238"/>
    </row>
    <row r="82" spans="1:12" s="92" customFormat="1" ht="15" hidden="1" customHeight="1" thickBot="1">
      <c r="A82" s="372"/>
      <c r="B82" s="363"/>
      <c r="C82" s="373"/>
      <c r="D82" s="363" t="s">
        <v>496</v>
      </c>
      <c r="E82" s="363" t="s">
        <v>499</v>
      </c>
      <c r="F82" s="374"/>
      <c r="G82" s="364" t="s">
        <v>564</v>
      </c>
      <c r="H82" s="381">
        <v>0</v>
      </c>
      <c r="I82" s="328"/>
      <c r="J82" s="328"/>
      <c r="K82" s="265"/>
      <c r="L82" s="238"/>
    </row>
    <row r="83" spans="1:12" s="94" customFormat="1" ht="13.5" hidden="1" customHeight="1" thickBot="1">
      <c r="A83" s="291" t="s">
        <v>493</v>
      </c>
      <c r="B83" s="292"/>
      <c r="C83" s="293">
        <v>0</v>
      </c>
      <c r="D83" s="277"/>
      <c r="E83" s="277"/>
      <c r="F83" s="277"/>
      <c r="G83" s="294"/>
      <c r="H83" s="295">
        <v>0</v>
      </c>
      <c r="I83" s="339">
        <v>0</v>
      </c>
      <c r="J83" s="213"/>
      <c r="K83" s="266">
        <v>0</v>
      </c>
      <c r="L83" s="267"/>
    </row>
    <row r="84" spans="1:12" s="92" customFormat="1" ht="13.5" hidden="1" customHeight="1" thickBot="1">
      <c r="A84" s="375"/>
      <c r="B84" s="370"/>
      <c r="C84" s="370"/>
      <c r="D84" s="357"/>
      <c r="E84" s="357"/>
      <c r="F84" s="357"/>
      <c r="G84" s="370"/>
      <c r="H84" s="376"/>
      <c r="I84" s="327"/>
      <c r="J84" s="327"/>
      <c r="K84" s="265"/>
      <c r="L84" s="238"/>
    </row>
    <row r="85" spans="1:12" s="92" customFormat="1" ht="26.25" hidden="1" customHeight="1">
      <c r="A85" s="290" t="s">
        <v>447</v>
      </c>
      <c r="B85" s="278" t="s">
        <v>604</v>
      </c>
      <c r="C85" s="244">
        <v>0</v>
      </c>
      <c r="D85" s="214"/>
      <c r="E85" s="214"/>
      <c r="F85" s="214"/>
      <c r="G85" s="279"/>
      <c r="H85" s="289"/>
      <c r="I85" s="327"/>
      <c r="J85" s="327"/>
      <c r="K85" s="265"/>
      <c r="L85" s="238"/>
    </row>
    <row r="86" spans="1:12" s="92" customFormat="1" ht="12.75" hidden="1" customHeight="1">
      <c r="A86" s="290"/>
      <c r="B86" s="214"/>
      <c r="C86" s="244"/>
      <c r="D86" s="214" t="s">
        <v>506</v>
      </c>
      <c r="E86" s="214" t="s">
        <v>495</v>
      </c>
      <c r="F86" s="299" t="s">
        <v>505</v>
      </c>
      <c r="G86" s="279" t="s">
        <v>559</v>
      </c>
      <c r="H86" s="289">
        <v>0</v>
      </c>
      <c r="I86" s="328"/>
      <c r="J86" s="328"/>
      <c r="K86" s="265">
        <v>0</v>
      </c>
      <c r="L86" s="238"/>
    </row>
    <row r="87" spans="1:12" s="92" customFormat="1" ht="13.5" hidden="1" customHeight="1" thickBot="1">
      <c r="A87" s="290"/>
      <c r="B87" s="214"/>
      <c r="C87" s="244"/>
      <c r="D87" s="214" t="s">
        <v>506</v>
      </c>
      <c r="E87" s="214" t="s">
        <v>501</v>
      </c>
      <c r="F87" s="214"/>
      <c r="G87" s="279" t="s">
        <v>670</v>
      </c>
      <c r="H87" s="289">
        <v>0</v>
      </c>
      <c r="I87" s="328"/>
      <c r="J87" s="328"/>
      <c r="K87" s="265"/>
      <c r="L87" s="238"/>
    </row>
    <row r="88" spans="1:12" s="92" customFormat="1" ht="13.5" hidden="1" customHeight="1" thickBot="1">
      <c r="A88" s="290"/>
      <c r="B88" s="214"/>
      <c r="C88" s="244"/>
      <c r="D88" s="214" t="s">
        <v>496</v>
      </c>
      <c r="E88" s="214" t="s">
        <v>494</v>
      </c>
      <c r="F88" s="299"/>
      <c r="G88" s="279" t="s">
        <v>564</v>
      </c>
      <c r="H88" s="289">
        <v>0</v>
      </c>
      <c r="I88" s="328"/>
      <c r="J88" s="328"/>
      <c r="K88" s="265"/>
      <c r="L88" s="238"/>
    </row>
    <row r="89" spans="1:12" s="92" customFormat="1" ht="13.5" hidden="1" customHeight="1" thickBot="1">
      <c r="A89" s="367" t="s">
        <v>493</v>
      </c>
      <c r="B89" s="368"/>
      <c r="C89" s="369">
        <v>0</v>
      </c>
      <c r="D89" s="357"/>
      <c r="E89" s="357"/>
      <c r="F89" s="357"/>
      <c r="G89" s="370"/>
      <c r="H89" s="371">
        <v>0</v>
      </c>
      <c r="I89" s="339">
        <v>0</v>
      </c>
      <c r="J89" s="213"/>
      <c r="K89" s="265"/>
      <c r="L89" s="238"/>
    </row>
    <row r="90" spans="1:12" s="92" customFormat="1" ht="13.5" hidden="1" customHeight="1" thickBot="1">
      <c r="A90" s="377" t="s">
        <v>10</v>
      </c>
      <c r="B90" s="378"/>
      <c r="C90" s="379"/>
      <c r="D90" s="357"/>
      <c r="E90" s="357"/>
      <c r="F90" s="357"/>
      <c r="G90" s="370"/>
      <c r="H90" s="380"/>
      <c r="I90" s="328"/>
      <c r="J90" s="328"/>
      <c r="K90" s="265"/>
      <c r="L90" s="238"/>
    </row>
    <row r="91" spans="1:12" s="92" customFormat="1" ht="13.5" hidden="1" customHeight="1" thickBot="1">
      <c r="A91" s="290" t="s">
        <v>441</v>
      </c>
      <c r="B91" s="297" t="s">
        <v>603</v>
      </c>
      <c r="C91" s="244">
        <v>0</v>
      </c>
      <c r="D91" s="214"/>
      <c r="E91" s="214"/>
      <c r="F91" s="214"/>
      <c r="G91" s="279"/>
      <c r="H91" s="270"/>
      <c r="I91" s="328"/>
      <c r="J91" s="328"/>
      <c r="K91" s="265"/>
      <c r="L91" s="238"/>
    </row>
    <row r="92" spans="1:12" s="92" customFormat="1" ht="15" hidden="1" customHeight="1" thickBot="1">
      <c r="A92" s="290"/>
      <c r="B92" s="214"/>
      <c r="C92" s="244"/>
      <c r="D92" s="214" t="s">
        <v>496</v>
      </c>
      <c r="E92" s="214" t="s">
        <v>499</v>
      </c>
      <c r="F92" s="299"/>
      <c r="G92" s="279" t="s">
        <v>557</v>
      </c>
      <c r="H92" s="270">
        <v>0</v>
      </c>
      <c r="I92" s="328"/>
      <c r="J92" s="328"/>
      <c r="K92" s="265">
        <v>0</v>
      </c>
      <c r="L92" s="238"/>
    </row>
    <row r="93" spans="1:12" s="94" customFormat="1" ht="13.5" hidden="1" customHeight="1" thickBot="1">
      <c r="A93" s="291" t="s">
        <v>493</v>
      </c>
      <c r="B93" s="292" t="s">
        <v>10</v>
      </c>
      <c r="C93" s="293">
        <v>0</v>
      </c>
      <c r="D93" s="277"/>
      <c r="E93" s="277"/>
      <c r="F93" s="277"/>
      <c r="G93" s="294"/>
      <c r="H93" s="295">
        <v>0</v>
      </c>
      <c r="I93" s="339">
        <v>0</v>
      </c>
      <c r="J93" s="213"/>
      <c r="K93" s="266"/>
      <c r="L93" s="267"/>
    </row>
    <row r="94" spans="1:12" s="92" customFormat="1" ht="13.5" hidden="1" customHeight="1" thickBot="1">
      <c r="A94" s="288"/>
      <c r="B94" s="279"/>
      <c r="C94" s="279"/>
      <c r="D94" s="214"/>
      <c r="E94" s="214"/>
      <c r="F94" s="214"/>
      <c r="G94" s="279"/>
      <c r="H94" s="289"/>
      <c r="I94" s="327"/>
      <c r="J94" s="327"/>
      <c r="K94" s="265"/>
      <c r="L94" s="238"/>
    </row>
    <row r="95" spans="1:12" s="94" customFormat="1" ht="13.5" hidden="1" customHeight="1" thickBot="1">
      <c r="A95" s="290" t="s">
        <v>439</v>
      </c>
      <c r="B95" s="279" t="s">
        <v>602</v>
      </c>
      <c r="C95" s="244">
        <v>0</v>
      </c>
      <c r="D95" s="214"/>
      <c r="E95" s="214"/>
      <c r="F95" s="214"/>
      <c r="G95" s="279"/>
      <c r="H95" s="289"/>
      <c r="I95" s="327"/>
      <c r="J95" s="327"/>
      <c r="K95" s="266"/>
      <c r="L95" s="267"/>
    </row>
    <row r="96" spans="1:12" s="92" customFormat="1" ht="13.5" hidden="1" customHeight="1" thickBot="1">
      <c r="A96" s="303"/>
      <c r="B96" s="248"/>
      <c r="C96" s="244"/>
      <c r="D96" s="214" t="s">
        <v>506</v>
      </c>
      <c r="E96" s="214" t="s">
        <v>495</v>
      </c>
      <c r="F96" s="214" t="s">
        <v>505</v>
      </c>
      <c r="G96" s="279" t="s">
        <v>559</v>
      </c>
      <c r="H96" s="270">
        <v>0</v>
      </c>
      <c r="I96" s="328"/>
      <c r="J96" s="328"/>
      <c r="K96" s="265" t="e">
        <v>#REF!</v>
      </c>
      <c r="L96" s="238" t="e">
        <v>#REF!</v>
      </c>
    </row>
    <row r="97" spans="1:12" s="92" customFormat="1" ht="13.5" hidden="1" customHeight="1" thickBot="1">
      <c r="A97" s="290"/>
      <c r="B97" s="214"/>
      <c r="C97" s="244"/>
      <c r="D97" s="214" t="s">
        <v>502</v>
      </c>
      <c r="E97" s="214" t="s">
        <v>509</v>
      </c>
      <c r="F97" s="299"/>
      <c r="G97" s="279" t="s">
        <v>538</v>
      </c>
      <c r="H97" s="270">
        <v>0</v>
      </c>
      <c r="I97" s="328"/>
      <c r="J97" s="328"/>
      <c r="K97" s="265"/>
      <c r="L97" s="238"/>
    </row>
    <row r="98" spans="1:12" s="92" customFormat="1" ht="13.5" hidden="1" customHeight="1" thickBot="1">
      <c r="A98" s="303"/>
      <c r="B98" s="248"/>
      <c r="C98" s="244"/>
      <c r="D98" s="214" t="s">
        <v>506</v>
      </c>
      <c r="E98" s="214" t="s">
        <v>501</v>
      </c>
      <c r="F98" s="299" t="s">
        <v>505</v>
      </c>
      <c r="G98" s="279" t="s">
        <v>564</v>
      </c>
      <c r="H98" s="289"/>
      <c r="I98" s="328"/>
      <c r="J98" s="328"/>
      <c r="K98" s="265"/>
      <c r="L98" s="238"/>
    </row>
    <row r="99" spans="1:12" s="92" customFormat="1" ht="13.5" hidden="1" customHeight="1" thickBot="1">
      <c r="A99" s="303"/>
      <c r="B99" s="248"/>
      <c r="C99" s="244"/>
      <c r="D99" s="214" t="s">
        <v>496</v>
      </c>
      <c r="E99" s="214" t="s">
        <v>514</v>
      </c>
      <c r="F99" s="214" t="s">
        <v>495</v>
      </c>
      <c r="G99" s="279" t="s">
        <v>515</v>
      </c>
      <c r="H99" s="289"/>
      <c r="I99" s="328"/>
      <c r="J99" s="328">
        <v>0</v>
      </c>
      <c r="K99" s="265"/>
      <c r="L99" s="238"/>
    </row>
    <row r="100" spans="1:12" s="92" customFormat="1" ht="13.5" hidden="1" customHeight="1" thickBot="1">
      <c r="A100" s="303"/>
      <c r="B100" s="248"/>
      <c r="C100" s="244"/>
      <c r="D100" s="214" t="s">
        <v>496</v>
      </c>
      <c r="E100" s="214" t="s">
        <v>514</v>
      </c>
      <c r="F100" s="214" t="s">
        <v>510</v>
      </c>
      <c r="G100" s="279" t="s">
        <v>601</v>
      </c>
      <c r="H100" s="270"/>
      <c r="I100" s="328"/>
      <c r="J100" s="328"/>
      <c r="K100" s="265">
        <v>0</v>
      </c>
      <c r="L100" s="238"/>
    </row>
    <row r="101" spans="1:12" s="92" customFormat="1" ht="15" hidden="1" customHeight="1">
      <c r="A101" s="290"/>
      <c r="B101" s="214"/>
      <c r="C101" s="244"/>
      <c r="D101" s="214" t="s">
        <v>496</v>
      </c>
      <c r="E101" s="214" t="s">
        <v>514</v>
      </c>
      <c r="F101" s="214" t="s">
        <v>497</v>
      </c>
      <c r="G101" s="278" t="s">
        <v>656</v>
      </c>
      <c r="H101" s="270"/>
      <c r="I101" s="328"/>
      <c r="J101" s="328"/>
      <c r="K101" s="265">
        <v>0</v>
      </c>
      <c r="L101" s="238"/>
    </row>
    <row r="102" spans="1:12" s="92" customFormat="1" ht="27.75" hidden="1" customHeight="1">
      <c r="A102" s="303"/>
      <c r="B102" s="248"/>
      <c r="C102" s="244"/>
      <c r="D102" s="214" t="s">
        <v>496</v>
      </c>
      <c r="E102" s="214" t="s">
        <v>510</v>
      </c>
      <c r="F102" s="356" t="s">
        <v>510</v>
      </c>
      <c r="G102" s="279" t="s">
        <v>511</v>
      </c>
      <c r="H102" s="270"/>
      <c r="I102" s="328"/>
      <c r="J102" s="328"/>
      <c r="K102" s="265"/>
      <c r="L102" s="238"/>
    </row>
    <row r="103" spans="1:12" s="92" customFormat="1" ht="27.75" hidden="1" customHeight="1">
      <c r="A103" s="303"/>
      <c r="B103" s="248"/>
      <c r="C103" s="244"/>
      <c r="D103" s="214" t="s">
        <v>496</v>
      </c>
      <c r="E103" s="214" t="s">
        <v>514</v>
      </c>
      <c r="F103" s="214">
        <v>11</v>
      </c>
      <c r="G103" s="278" t="s">
        <v>600</v>
      </c>
      <c r="H103" s="270"/>
      <c r="I103" s="328"/>
      <c r="J103" s="328"/>
      <c r="K103" s="265"/>
      <c r="L103" s="238"/>
    </row>
    <row r="104" spans="1:12" s="92" customFormat="1" ht="27.75" hidden="1" customHeight="1">
      <c r="A104" s="303"/>
      <c r="B104" s="248"/>
      <c r="C104" s="244"/>
      <c r="D104" s="214" t="s">
        <v>496</v>
      </c>
      <c r="E104" s="214" t="s">
        <v>514</v>
      </c>
      <c r="F104" s="214">
        <v>12</v>
      </c>
      <c r="G104" s="278" t="s">
        <v>599</v>
      </c>
      <c r="H104" s="270"/>
      <c r="I104" s="328"/>
      <c r="J104" s="328"/>
      <c r="K104" s="265"/>
      <c r="L104" s="238"/>
    </row>
    <row r="105" spans="1:12" s="92" customFormat="1" ht="13.5" hidden="1" customHeight="1" thickBot="1">
      <c r="A105" s="303"/>
      <c r="B105" s="248"/>
      <c r="C105" s="244"/>
      <c r="D105" s="214" t="s">
        <v>496</v>
      </c>
      <c r="E105" s="214" t="s">
        <v>514</v>
      </c>
      <c r="F105" s="214">
        <v>13</v>
      </c>
      <c r="G105" s="279" t="s">
        <v>598</v>
      </c>
      <c r="H105" s="270"/>
      <c r="I105" s="328"/>
      <c r="J105" s="328"/>
      <c r="K105" s="265"/>
      <c r="L105" s="238"/>
    </row>
    <row r="106" spans="1:12" s="92" customFormat="1" ht="13.5" hidden="1" customHeight="1" thickBot="1">
      <c r="A106" s="303"/>
      <c r="B106" s="248"/>
      <c r="C106" s="244"/>
      <c r="D106" s="214" t="s">
        <v>496</v>
      </c>
      <c r="E106" s="214" t="s">
        <v>499</v>
      </c>
      <c r="F106" s="214"/>
      <c r="G106" s="341" t="s">
        <v>183</v>
      </c>
      <c r="H106" s="270"/>
      <c r="I106" s="328"/>
      <c r="J106" s="328"/>
      <c r="K106" s="265">
        <v>0</v>
      </c>
      <c r="L106" s="238"/>
    </row>
    <row r="107" spans="1:12" s="92" customFormat="1" ht="13.5" hidden="1" customHeight="1" thickBot="1">
      <c r="A107" s="303"/>
      <c r="B107" s="248"/>
      <c r="C107" s="244"/>
      <c r="D107" s="214" t="s">
        <v>496</v>
      </c>
      <c r="E107" s="214" t="s">
        <v>499</v>
      </c>
      <c r="F107" s="214"/>
      <c r="G107" s="279" t="s">
        <v>186</v>
      </c>
      <c r="H107" s="270"/>
      <c r="I107" s="328"/>
      <c r="J107" s="328"/>
      <c r="K107" s="265">
        <v>0</v>
      </c>
      <c r="L107" s="238"/>
    </row>
    <row r="108" spans="1:12" s="92" customFormat="1" ht="13.5" hidden="1" customHeight="1" thickBot="1">
      <c r="A108" s="303"/>
      <c r="B108" s="248"/>
      <c r="C108" s="244"/>
      <c r="D108" s="214" t="s">
        <v>496</v>
      </c>
      <c r="E108" s="214" t="s">
        <v>499</v>
      </c>
      <c r="F108" s="214"/>
      <c r="G108" s="279" t="s">
        <v>564</v>
      </c>
      <c r="H108" s="270"/>
      <c r="I108" s="328"/>
      <c r="J108" s="328"/>
      <c r="K108" s="265"/>
      <c r="L108" s="238"/>
    </row>
    <row r="109" spans="1:12" s="92" customFormat="1" ht="13.5" hidden="1" customHeight="1" thickBot="1">
      <c r="A109" s="303"/>
      <c r="B109" s="248"/>
      <c r="C109" s="244"/>
      <c r="D109" s="214" t="s">
        <v>496</v>
      </c>
      <c r="E109" s="214" t="s">
        <v>499</v>
      </c>
      <c r="F109" s="214"/>
      <c r="G109" s="279" t="s">
        <v>557</v>
      </c>
      <c r="H109" s="270"/>
      <c r="I109" s="328"/>
      <c r="J109" s="328"/>
      <c r="K109" s="265">
        <v>20408580</v>
      </c>
      <c r="L109" s="238"/>
    </row>
    <row r="110" spans="1:12" s="92" customFormat="1" ht="13.5" hidden="1" customHeight="1" thickBot="1">
      <c r="A110" s="303"/>
      <c r="B110" s="248"/>
      <c r="C110" s="244"/>
      <c r="D110" s="214" t="s">
        <v>496</v>
      </c>
      <c r="E110" s="214" t="s">
        <v>494</v>
      </c>
      <c r="F110" s="299"/>
      <c r="G110" s="279" t="s">
        <v>564</v>
      </c>
      <c r="H110" s="270"/>
      <c r="I110" s="328"/>
      <c r="J110" s="328"/>
      <c r="K110" s="265"/>
      <c r="L110" s="238"/>
    </row>
    <row r="111" spans="1:12" s="92" customFormat="1" ht="13.5" hidden="1" customHeight="1" thickBot="1">
      <c r="A111" s="303"/>
      <c r="B111" s="248"/>
      <c r="C111" s="244"/>
      <c r="D111" s="214"/>
      <c r="E111" s="214"/>
      <c r="F111" s="214"/>
      <c r="G111" s="279"/>
      <c r="H111" s="270"/>
      <c r="I111" s="328"/>
      <c r="J111" s="328"/>
      <c r="K111" s="265"/>
      <c r="L111" s="238"/>
    </row>
    <row r="112" spans="1:12" s="94" customFormat="1" ht="13.5" hidden="1" customHeight="1" thickBot="1">
      <c r="A112" s="291" t="s">
        <v>493</v>
      </c>
      <c r="B112" s="292"/>
      <c r="C112" s="293">
        <v>0</v>
      </c>
      <c r="D112" s="277"/>
      <c r="E112" s="277"/>
      <c r="F112" s="277"/>
      <c r="G112" s="294"/>
      <c r="H112" s="295">
        <v>0</v>
      </c>
      <c r="I112" s="339">
        <v>0</v>
      </c>
      <c r="J112" s="213"/>
      <c r="K112" s="266">
        <v>0</v>
      </c>
      <c r="L112" s="267"/>
    </row>
    <row r="113" spans="1:12" s="92" customFormat="1" ht="13.5" hidden="1" customHeight="1" thickBot="1">
      <c r="A113" s="288"/>
      <c r="B113" s="279"/>
      <c r="C113" s="279"/>
      <c r="D113" s="214"/>
      <c r="E113" s="214"/>
      <c r="F113" s="214"/>
      <c r="G113" s="279"/>
      <c r="H113" s="289"/>
      <c r="I113" s="327"/>
      <c r="J113" s="327"/>
      <c r="K113" s="265"/>
      <c r="L113" s="238"/>
    </row>
    <row r="114" spans="1:12" s="92" customFormat="1" ht="13.5" hidden="1" customHeight="1" thickBot="1">
      <c r="A114" s="290" t="s">
        <v>433</v>
      </c>
      <c r="B114" s="279" t="s">
        <v>597</v>
      </c>
      <c r="C114" s="244">
        <v>0</v>
      </c>
      <c r="D114" s="214"/>
      <c r="E114" s="214"/>
      <c r="F114" s="214"/>
      <c r="G114" s="279"/>
      <c r="H114" s="289"/>
      <c r="I114" s="327"/>
      <c r="J114" s="327"/>
      <c r="K114" s="265"/>
      <c r="L114" s="238"/>
    </row>
    <row r="115" spans="1:12" s="92" customFormat="1" ht="13.5" hidden="1" customHeight="1" thickBot="1">
      <c r="A115" s="290"/>
      <c r="B115" s="214"/>
      <c r="C115" s="244"/>
      <c r="D115" s="214" t="s">
        <v>506</v>
      </c>
      <c r="E115" s="214" t="s">
        <v>495</v>
      </c>
      <c r="F115" s="214" t="s">
        <v>505</v>
      </c>
      <c r="G115" s="279" t="s">
        <v>559</v>
      </c>
      <c r="H115" s="270">
        <v>0</v>
      </c>
      <c r="I115" s="328"/>
      <c r="J115" s="328"/>
      <c r="K115" s="265"/>
      <c r="L115" s="238"/>
    </row>
    <row r="116" spans="1:12" s="92" customFormat="1" ht="13.5" hidden="1" customHeight="1" thickBot="1">
      <c r="A116" s="290"/>
      <c r="B116" s="214"/>
      <c r="C116" s="244"/>
      <c r="D116" s="214" t="s">
        <v>506</v>
      </c>
      <c r="E116" s="214" t="s">
        <v>510</v>
      </c>
      <c r="F116" s="214"/>
      <c r="G116" s="279" t="s">
        <v>596</v>
      </c>
      <c r="H116" s="270">
        <v>0</v>
      </c>
      <c r="I116" s="328"/>
      <c r="J116" s="328"/>
      <c r="K116" s="265"/>
      <c r="L116" s="238"/>
    </row>
    <row r="117" spans="1:12" s="92" customFormat="1" ht="26.25" hidden="1" customHeight="1" thickBot="1">
      <c r="A117" s="290"/>
      <c r="B117" s="214"/>
      <c r="C117" s="244"/>
      <c r="D117" s="214" t="s">
        <v>496</v>
      </c>
      <c r="E117" s="214" t="s">
        <v>499</v>
      </c>
      <c r="F117" s="214"/>
      <c r="G117" s="278" t="s">
        <v>558</v>
      </c>
      <c r="H117" s="270"/>
      <c r="I117" s="328"/>
      <c r="J117" s="328"/>
      <c r="K117" s="265"/>
      <c r="L117" s="238"/>
    </row>
    <row r="118" spans="1:12" s="92" customFormat="1" ht="13.5" hidden="1" customHeight="1" thickBot="1">
      <c r="A118" s="290"/>
      <c r="B118" s="214"/>
      <c r="C118" s="244"/>
      <c r="D118" s="214" t="s">
        <v>496</v>
      </c>
      <c r="E118" s="214" t="s">
        <v>494</v>
      </c>
      <c r="F118" s="299"/>
      <c r="G118" s="279" t="s">
        <v>564</v>
      </c>
      <c r="H118" s="270">
        <v>0</v>
      </c>
      <c r="I118" s="328"/>
      <c r="J118" s="328"/>
      <c r="K118" s="265">
        <v>0</v>
      </c>
      <c r="L118" s="238" t="e">
        <v>#REF!</v>
      </c>
    </row>
    <row r="119" spans="1:12" s="94" customFormat="1" ht="13.5" hidden="1" customHeight="1" thickBot="1">
      <c r="A119" s="291" t="s">
        <v>493</v>
      </c>
      <c r="B119" s="292"/>
      <c r="C119" s="293">
        <v>0</v>
      </c>
      <c r="D119" s="277"/>
      <c r="E119" s="277"/>
      <c r="F119" s="277"/>
      <c r="G119" s="294"/>
      <c r="H119" s="295">
        <v>0</v>
      </c>
      <c r="I119" s="339">
        <v>0</v>
      </c>
      <c r="J119" s="213"/>
      <c r="K119" s="266">
        <v>0</v>
      </c>
      <c r="L119" s="267"/>
    </row>
    <row r="120" spans="1:12" ht="13.5" hidden="1" customHeight="1" thickBot="1">
      <c r="A120" s="247"/>
      <c r="B120" s="249"/>
      <c r="C120" s="224"/>
      <c r="D120" s="210"/>
      <c r="E120" s="210"/>
      <c r="F120" s="210"/>
      <c r="G120" s="246"/>
      <c r="H120" s="283"/>
      <c r="I120" s="329"/>
      <c r="J120" s="329"/>
      <c r="K120" s="235">
        <v>0</v>
      </c>
      <c r="L120" s="205"/>
    </row>
    <row r="121" spans="1:12" ht="13.5" hidden="1" customHeight="1" thickBot="1">
      <c r="A121" s="232" t="s">
        <v>431</v>
      </c>
      <c r="B121" s="249" t="s">
        <v>595</v>
      </c>
      <c r="C121" s="217">
        <v>0</v>
      </c>
      <c r="D121" s="210"/>
      <c r="E121" s="210"/>
      <c r="F121" s="210"/>
      <c r="G121" s="246"/>
      <c r="H121" s="283"/>
      <c r="I121" s="329"/>
      <c r="J121" s="329"/>
      <c r="K121" s="205"/>
      <c r="L121" s="205"/>
    </row>
    <row r="122" spans="1:12" ht="13.5" hidden="1" customHeight="1" thickBot="1">
      <c r="A122" s="232"/>
      <c r="B122" s="249"/>
      <c r="C122" s="217"/>
      <c r="D122" s="210" t="s">
        <v>506</v>
      </c>
      <c r="E122" s="210" t="s">
        <v>501</v>
      </c>
      <c r="F122" s="219"/>
      <c r="G122" s="246" t="s">
        <v>671</v>
      </c>
      <c r="H122" s="281">
        <v>0</v>
      </c>
      <c r="I122" s="325"/>
      <c r="J122" s="325"/>
      <c r="K122" s="205"/>
      <c r="L122" s="205"/>
    </row>
    <row r="123" spans="1:12" ht="13.5" hidden="1" customHeight="1" thickBot="1">
      <c r="A123" s="232"/>
      <c r="B123" s="210"/>
      <c r="C123" s="217"/>
      <c r="D123" s="210" t="s">
        <v>506</v>
      </c>
      <c r="E123" s="210" t="s">
        <v>501</v>
      </c>
      <c r="F123" s="219" t="s">
        <v>505</v>
      </c>
      <c r="G123" s="246" t="s">
        <v>672</v>
      </c>
      <c r="H123" s="281">
        <v>0</v>
      </c>
      <c r="I123" s="325"/>
      <c r="J123" s="325"/>
      <c r="K123" s="205"/>
      <c r="L123" s="205"/>
    </row>
    <row r="124" spans="1:12" ht="13.5" hidden="1" customHeight="1" thickBot="1">
      <c r="A124" s="232"/>
      <c r="B124" s="210"/>
      <c r="C124" s="217"/>
      <c r="D124" s="210" t="s">
        <v>503</v>
      </c>
      <c r="E124" s="210">
        <v>25</v>
      </c>
      <c r="F124" s="210"/>
      <c r="G124" s="246" t="s">
        <v>645</v>
      </c>
      <c r="H124" s="355">
        <v>0</v>
      </c>
      <c r="I124" s="330"/>
      <c r="J124" s="330"/>
      <c r="K124" s="205"/>
      <c r="L124" s="205"/>
    </row>
    <row r="125" spans="1:12" s="90" customFormat="1" ht="13.5" hidden="1" customHeight="1" thickBot="1">
      <c r="A125" s="254" t="s">
        <v>493</v>
      </c>
      <c r="B125" s="255"/>
      <c r="C125" s="233">
        <v>0</v>
      </c>
      <c r="D125" s="234"/>
      <c r="E125" s="234"/>
      <c r="F125" s="234"/>
      <c r="G125" s="263"/>
      <c r="H125" s="282">
        <v>0</v>
      </c>
      <c r="I125" s="324">
        <v>0</v>
      </c>
      <c r="J125" s="331"/>
      <c r="K125" s="236"/>
      <c r="L125" s="223"/>
    </row>
    <row r="126" spans="1:12" ht="13.5" hidden="1" customHeight="1" thickBot="1">
      <c r="A126" s="247"/>
      <c r="B126" s="249"/>
      <c r="C126" s="224"/>
      <c r="D126" s="210"/>
      <c r="E126" s="210"/>
      <c r="F126" s="210"/>
      <c r="G126" s="246"/>
      <c r="H126" s="283"/>
      <c r="I126" s="329"/>
      <c r="J126" s="329"/>
      <c r="K126" s="205"/>
      <c r="L126" s="205"/>
    </row>
    <row r="127" spans="1:12" ht="13.5" hidden="1" customHeight="1" thickBot="1">
      <c r="A127" s="232" t="s">
        <v>423</v>
      </c>
      <c r="B127" s="249" t="s">
        <v>594</v>
      </c>
      <c r="C127" s="217">
        <v>0</v>
      </c>
      <c r="D127" s="210" t="s">
        <v>506</v>
      </c>
      <c r="E127" s="210" t="s">
        <v>495</v>
      </c>
      <c r="F127" s="210" t="s">
        <v>505</v>
      </c>
      <c r="G127" s="246" t="s">
        <v>559</v>
      </c>
      <c r="H127" s="283">
        <v>0</v>
      </c>
      <c r="I127" s="329"/>
      <c r="J127" s="329"/>
      <c r="K127" s="205"/>
      <c r="L127" s="205"/>
    </row>
    <row r="128" spans="1:12" ht="13.5" hidden="1" customHeight="1" thickBot="1">
      <c r="A128" s="232"/>
      <c r="B128" s="210"/>
      <c r="C128" s="217"/>
      <c r="D128" s="210" t="s">
        <v>503</v>
      </c>
      <c r="E128" s="210" t="s">
        <v>514</v>
      </c>
      <c r="F128" s="210" t="s">
        <v>505</v>
      </c>
      <c r="G128" s="275" t="s">
        <v>556</v>
      </c>
      <c r="H128" s="283">
        <v>0</v>
      </c>
      <c r="I128" s="329"/>
      <c r="J128" s="329">
        <v>0</v>
      </c>
      <c r="K128" s="205"/>
      <c r="L128" s="205"/>
    </row>
    <row r="129" spans="1:12" ht="33.75" hidden="1" customHeight="1">
      <c r="A129" s="232"/>
      <c r="B129" s="250"/>
      <c r="C129" s="217"/>
      <c r="D129" s="210" t="s">
        <v>496</v>
      </c>
      <c r="E129" s="210" t="s">
        <v>497</v>
      </c>
      <c r="F129" s="210" t="s">
        <v>495</v>
      </c>
      <c r="G129" s="322" t="s">
        <v>673</v>
      </c>
      <c r="H129" s="283"/>
      <c r="I129" s="329"/>
      <c r="J129" s="329"/>
      <c r="K129" s="205"/>
      <c r="L129" s="205"/>
    </row>
    <row r="130" spans="1:12" ht="27.75" hidden="1" customHeight="1">
      <c r="A130" s="232"/>
      <c r="B130" s="250"/>
      <c r="C130" s="217"/>
      <c r="D130" s="210" t="s">
        <v>496</v>
      </c>
      <c r="E130" s="210" t="s">
        <v>497</v>
      </c>
      <c r="F130" s="210" t="s">
        <v>495</v>
      </c>
      <c r="G130" s="322" t="s">
        <v>674</v>
      </c>
      <c r="H130" s="283"/>
      <c r="I130" s="329"/>
      <c r="J130" s="329"/>
      <c r="K130" s="205"/>
      <c r="L130" s="205"/>
    </row>
    <row r="131" spans="1:12" ht="24.75" hidden="1" customHeight="1">
      <c r="A131" s="232"/>
      <c r="B131" s="250"/>
      <c r="C131" s="217"/>
      <c r="D131" s="210" t="s">
        <v>496</v>
      </c>
      <c r="E131" s="210">
        <v>5</v>
      </c>
      <c r="F131" s="210">
        <v>3</v>
      </c>
      <c r="G131" s="322" t="s">
        <v>675</v>
      </c>
      <c r="H131" s="283"/>
      <c r="I131" s="329"/>
      <c r="J131" s="329"/>
      <c r="K131" s="205"/>
      <c r="L131" s="205"/>
    </row>
    <row r="132" spans="1:12" ht="24.75" hidden="1" customHeight="1">
      <c r="A132" s="232"/>
      <c r="B132" s="250"/>
      <c r="C132" s="217"/>
      <c r="D132" s="210" t="s">
        <v>496</v>
      </c>
      <c r="E132" s="210" t="s">
        <v>497</v>
      </c>
      <c r="F132" s="210" t="s">
        <v>500</v>
      </c>
      <c r="G132" s="322" t="s">
        <v>676</v>
      </c>
      <c r="H132" s="283"/>
      <c r="I132" s="329"/>
      <c r="J132" s="329"/>
      <c r="K132" s="205"/>
      <c r="L132" s="205"/>
    </row>
    <row r="133" spans="1:12" ht="13.5" hidden="1" customHeight="1" thickBot="1">
      <c r="A133" s="232"/>
      <c r="B133" s="250"/>
      <c r="C133" s="217"/>
      <c r="D133" s="210" t="s">
        <v>496</v>
      </c>
      <c r="E133" s="210">
        <v>5</v>
      </c>
      <c r="F133" s="210">
        <v>7</v>
      </c>
      <c r="G133" s="322" t="s">
        <v>593</v>
      </c>
      <c r="H133" s="283"/>
      <c r="I133" s="329"/>
      <c r="J133" s="329"/>
      <c r="K133" s="205"/>
      <c r="L133" s="205"/>
    </row>
    <row r="134" spans="1:12" ht="13.5" hidden="1" customHeight="1" thickBot="1">
      <c r="A134" s="232"/>
      <c r="B134" s="250"/>
      <c r="C134" s="217"/>
      <c r="D134" s="210" t="s">
        <v>496</v>
      </c>
      <c r="E134" s="210">
        <v>5</v>
      </c>
      <c r="F134" s="210">
        <v>8</v>
      </c>
      <c r="G134" s="322" t="s">
        <v>592</v>
      </c>
      <c r="H134" s="283"/>
      <c r="I134" s="329"/>
      <c r="J134" s="329"/>
      <c r="K134" s="205"/>
      <c r="L134" s="205"/>
    </row>
    <row r="135" spans="1:12" ht="13.5" hidden="1" customHeight="1" thickBot="1">
      <c r="A135" s="232"/>
      <c r="B135" s="250"/>
      <c r="C135" s="217"/>
      <c r="D135" s="210" t="s">
        <v>496</v>
      </c>
      <c r="E135" s="210">
        <v>5</v>
      </c>
      <c r="F135" s="210">
        <v>9</v>
      </c>
      <c r="G135" s="322" t="s">
        <v>591</v>
      </c>
      <c r="H135" s="283"/>
      <c r="I135" s="329"/>
      <c r="J135" s="329"/>
      <c r="K135" s="205"/>
      <c r="L135" s="205"/>
    </row>
    <row r="136" spans="1:12" ht="13.5" hidden="1" customHeight="1" thickBot="1">
      <c r="A136" s="232"/>
      <c r="B136" s="250"/>
      <c r="C136" s="217"/>
      <c r="D136" s="210" t="s">
        <v>496</v>
      </c>
      <c r="E136" s="210">
        <v>5</v>
      </c>
      <c r="F136" s="210">
        <v>11</v>
      </c>
      <c r="G136" s="322" t="s">
        <v>590</v>
      </c>
      <c r="H136" s="283"/>
      <c r="I136" s="329"/>
      <c r="J136" s="329"/>
      <c r="K136" s="205"/>
      <c r="L136" s="205"/>
    </row>
    <row r="137" spans="1:12" ht="13.5" hidden="1" customHeight="1" thickBot="1">
      <c r="A137" s="232"/>
      <c r="B137" s="210"/>
      <c r="C137" s="217"/>
      <c r="D137" s="210"/>
      <c r="E137" s="210"/>
      <c r="F137" s="210"/>
      <c r="G137" s="275"/>
      <c r="H137" s="283"/>
      <c r="I137" s="329"/>
      <c r="J137" s="329"/>
      <c r="K137" s="205"/>
      <c r="L137" s="205"/>
    </row>
    <row r="138" spans="1:12" s="90" customFormat="1" ht="13.5" hidden="1" customHeight="1" thickBot="1">
      <c r="A138" s="254" t="s">
        <v>493</v>
      </c>
      <c r="B138" s="255"/>
      <c r="C138" s="233">
        <v>0</v>
      </c>
      <c r="D138" s="234"/>
      <c r="E138" s="234"/>
      <c r="F138" s="234"/>
      <c r="G138" s="263"/>
      <c r="H138" s="282"/>
      <c r="I138" s="324">
        <v>0</v>
      </c>
      <c r="J138" s="326"/>
      <c r="K138" s="236"/>
      <c r="L138" s="223"/>
    </row>
    <row r="139" spans="1:12" ht="13.5" hidden="1" customHeight="1" thickBot="1">
      <c r="A139" s="247" t="s">
        <v>10</v>
      </c>
      <c r="B139" s="249"/>
      <c r="C139" s="224"/>
      <c r="D139" s="210"/>
      <c r="E139" s="210"/>
      <c r="F139" s="210"/>
      <c r="G139" s="246"/>
      <c r="H139" s="283"/>
      <c r="I139" s="329"/>
      <c r="J139" s="329"/>
      <c r="K139" s="205"/>
      <c r="L139" s="205"/>
    </row>
    <row r="140" spans="1:12" ht="13.5" hidden="1" customHeight="1" thickBot="1">
      <c r="A140" s="232" t="s">
        <v>416</v>
      </c>
      <c r="B140" s="249" t="s">
        <v>589</v>
      </c>
      <c r="C140" s="217">
        <v>0</v>
      </c>
      <c r="D140" s="210"/>
      <c r="E140" s="210"/>
      <c r="F140" s="210"/>
      <c r="G140" s="246"/>
      <c r="H140" s="283"/>
      <c r="I140" s="329"/>
      <c r="J140" s="329"/>
      <c r="K140" s="205"/>
      <c r="L140" s="205"/>
    </row>
    <row r="141" spans="1:12" ht="13.5" hidden="1" customHeight="1" thickBot="1">
      <c r="A141" s="232"/>
      <c r="B141" s="210"/>
      <c r="C141" s="217"/>
      <c r="D141" s="210" t="s">
        <v>506</v>
      </c>
      <c r="E141" s="210" t="s">
        <v>495</v>
      </c>
      <c r="F141" s="210" t="s">
        <v>505</v>
      </c>
      <c r="G141" s="246" t="s">
        <v>559</v>
      </c>
      <c r="H141" s="283">
        <v>0</v>
      </c>
      <c r="I141" s="329"/>
      <c r="J141" s="329"/>
      <c r="K141" s="205"/>
      <c r="L141" s="205"/>
    </row>
    <row r="142" spans="1:12" ht="13.5" hidden="1" customHeight="1">
      <c r="A142" s="232"/>
      <c r="B142" s="210"/>
      <c r="C142" s="218"/>
      <c r="D142" s="210" t="s">
        <v>503</v>
      </c>
      <c r="E142" s="210" t="s">
        <v>499</v>
      </c>
      <c r="F142" s="210"/>
      <c r="G142" s="246" t="s">
        <v>641</v>
      </c>
      <c r="H142" s="281"/>
      <c r="I142" s="325"/>
      <c r="J142" s="325">
        <v>0</v>
      </c>
      <c r="K142" s="235">
        <v>0</v>
      </c>
      <c r="L142" s="205"/>
    </row>
    <row r="143" spans="1:12" ht="13.5" hidden="1" customHeight="1" thickBot="1">
      <c r="A143" s="232"/>
      <c r="B143" s="210"/>
      <c r="C143" s="217"/>
      <c r="D143" s="210" t="s">
        <v>496</v>
      </c>
      <c r="E143" s="210" t="s">
        <v>495</v>
      </c>
      <c r="F143" s="210" t="s">
        <v>510</v>
      </c>
      <c r="G143" s="246" t="s">
        <v>588</v>
      </c>
      <c r="H143" s="281"/>
      <c r="I143" s="323"/>
      <c r="J143" s="323"/>
      <c r="K143" s="205"/>
      <c r="L143" s="205"/>
    </row>
    <row r="144" spans="1:12" s="90" customFormat="1" ht="13.5" hidden="1" customHeight="1" thickBot="1">
      <c r="A144" s="254" t="s">
        <v>493</v>
      </c>
      <c r="B144" s="255"/>
      <c r="C144" s="233">
        <v>0</v>
      </c>
      <c r="D144" s="234"/>
      <c r="E144" s="234"/>
      <c r="F144" s="234"/>
      <c r="G144" s="263"/>
      <c r="H144" s="282">
        <v>0</v>
      </c>
      <c r="I144" s="324">
        <v>0</v>
      </c>
      <c r="J144" s="326"/>
      <c r="K144" s="236"/>
      <c r="L144" s="223"/>
    </row>
    <row r="145" spans="1:12" s="92" customFormat="1" ht="12.75" hidden="1" customHeight="1">
      <c r="A145" s="290"/>
      <c r="B145" s="214"/>
      <c r="C145" s="244"/>
      <c r="D145" s="214"/>
      <c r="E145" s="214"/>
      <c r="F145" s="214"/>
      <c r="G145" s="279"/>
      <c r="H145" s="281"/>
      <c r="I145" s="328"/>
      <c r="J145" s="328"/>
      <c r="K145" s="265"/>
      <c r="L145" s="238"/>
    </row>
    <row r="146" spans="1:12" s="92" customFormat="1" ht="12.75" hidden="1" customHeight="1">
      <c r="A146" s="290" t="s">
        <v>414</v>
      </c>
      <c r="B146" s="279" t="s">
        <v>587</v>
      </c>
      <c r="C146" s="244">
        <v>0</v>
      </c>
      <c r="D146" s="214"/>
      <c r="E146" s="214"/>
      <c r="F146" s="214"/>
      <c r="G146" s="279"/>
      <c r="H146" s="283"/>
      <c r="I146" s="327"/>
      <c r="J146" s="327"/>
      <c r="K146" s="265"/>
      <c r="L146" s="238"/>
    </row>
    <row r="147" spans="1:12" s="92" customFormat="1" ht="13.5" hidden="1" customHeight="1" thickBot="1">
      <c r="A147" s="290"/>
      <c r="B147" s="214"/>
      <c r="C147" s="244"/>
      <c r="D147" s="214" t="s">
        <v>496</v>
      </c>
      <c r="E147" s="214" t="s">
        <v>499</v>
      </c>
      <c r="F147" s="214"/>
      <c r="G147" s="358"/>
      <c r="H147" s="281"/>
      <c r="I147" s="328"/>
      <c r="J147" s="328"/>
      <c r="K147" s="265"/>
      <c r="L147" s="238"/>
    </row>
    <row r="148" spans="1:12" s="94" customFormat="1" ht="13.5" hidden="1" customHeight="1" thickBot="1">
      <c r="A148" s="291" t="s">
        <v>493</v>
      </c>
      <c r="B148" s="292"/>
      <c r="C148" s="293">
        <v>0</v>
      </c>
      <c r="D148" s="277"/>
      <c r="E148" s="277"/>
      <c r="F148" s="277"/>
      <c r="G148" s="294"/>
      <c r="H148" s="282">
        <v>0</v>
      </c>
      <c r="I148" s="339">
        <v>0</v>
      </c>
      <c r="J148" s="213"/>
      <c r="K148" s="266"/>
      <c r="L148" s="267"/>
    </row>
    <row r="149" spans="1:12" ht="13.5" hidden="1" customHeight="1" thickBot="1">
      <c r="A149" s="247"/>
      <c r="B149" s="249"/>
      <c r="C149" s="224"/>
      <c r="D149" s="210"/>
      <c r="E149" s="210"/>
      <c r="F149" s="210"/>
      <c r="G149" s="246"/>
      <c r="H149" s="283"/>
      <c r="I149" s="329"/>
      <c r="J149" s="329"/>
      <c r="K149" s="205"/>
      <c r="L149" s="205"/>
    </row>
    <row r="150" spans="1:12" ht="13.5" hidden="1" customHeight="1" thickBot="1">
      <c r="A150" s="232" t="s">
        <v>412</v>
      </c>
      <c r="B150" s="210" t="s">
        <v>411</v>
      </c>
      <c r="C150" s="217">
        <v>0</v>
      </c>
      <c r="D150" s="210"/>
      <c r="E150" s="210"/>
      <c r="F150" s="210"/>
      <c r="G150" s="246"/>
      <c r="H150" s="283"/>
      <c r="I150" s="329"/>
      <c r="J150" s="329"/>
      <c r="K150" s="205"/>
      <c r="L150" s="205"/>
    </row>
    <row r="151" spans="1:12" ht="13.5" hidden="1" customHeight="1" thickBot="1">
      <c r="A151" s="232"/>
      <c r="B151" s="210"/>
      <c r="C151" s="217"/>
      <c r="D151" s="210" t="s">
        <v>506</v>
      </c>
      <c r="E151" s="210" t="s">
        <v>495</v>
      </c>
      <c r="F151" s="210" t="s">
        <v>505</v>
      </c>
      <c r="G151" s="246" t="s">
        <v>559</v>
      </c>
      <c r="H151" s="283">
        <v>0</v>
      </c>
      <c r="I151" s="329"/>
      <c r="J151" s="329"/>
      <c r="K151" s="205"/>
      <c r="L151" s="205"/>
    </row>
    <row r="152" spans="1:12" ht="13.5" hidden="1" customHeight="1" thickBot="1">
      <c r="A152" s="232"/>
      <c r="B152" s="210"/>
      <c r="C152" s="217"/>
      <c r="D152" s="210" t="s">
        <v>503</v>
      </c>
      <c r="E152" s="210" t="s">
        <v>499</v>
      </c>
      <c r="F152" s="210"/>
      <c r="G152" s="246" t="s">
        <v>641</v>
      </c>
      <c r="H152" s="281"/>
      <c r="I152" s="325"/>
      <c r="J152" s="325"/>
      <c r="K152" s="205"/>
      <c r="L152" s="205"/>
    </row>
    <row r="153" spans="1:12" s="90" customFormat="1" ht="13.5" hidden="1" customHeight="1" thickBot="1">
      <c r="A153" s="254" t="s">
        <v>493</v>
      </c>
      <c r="B153" s="255"/>
      <c r="C153" s="233">
        <v>0</v>
      </c>
      <c r="D153" s="234"/>
      <c r="E153" s="234"/>
      <c r="F153" s="234"/>
      <c r="G153" s="263"/>
      <c r="H153" s="282">
        <v>0</v>
      </c>
      <c r="I153" s="324">
        <v>0</v>
      </c>
      <c r="J153" s="326"/>
      <c r="K153" s="236"/>
      <c r="L153" s="223"/>
    </row>
    <row r="154" spans="1:12" ht="13.5" hidden="1" customHeight="1" thickBot="1">
      <c r="A154" s="247"/>
      <c r="B154" s="249"/>
      <c r="C154" s="224"/>
      <c r="D154" s="210"/>
      <c r="E154" s="210"/>
      <c r="F154" s="210"/>
      <c r="G154" s="246"/>
      <c r="H154" s="283"/>
      <c r="I154" s="329"/>
      <c r="J154" s="329"/>
      <c r="K154" s="205"/>
      <c r="L154" s="205"/>
    </row>
    <row r="155" spans="1:12" ht="13.5" hidden="1" customHeight="1" thickBot="1">
      <c r="A155" s="232" t="s">
        <v>406</v>
      </c>
      <c r="B155" s="210" t="s">
        <v>586</v>
      </c>
      <c r="C155" s="217">
        <v>0</v>
      </c>
      <c r="D155" s="210"/>
      <c r="E155" s="210"/>
      <c r="F155" s="210"/>
      <c r="G155" s="246"/>
      <c r="H155" s="283"/>
      <c r="I155" s="329"/>
      <c r="J155" s="329"/>
      <c r="K155" s="205"/>
      <c r="L155" s="205"/>
    </row>
    <row r="156" spans="1:12" ht="13.5" hidden="1" customHeight="1" thickBot="1">
      <c r="A156" s="232"/>
      <c r="B156" s="210"/>
      <c r="C156" s="217"/>
      <c r="D156" s="210" t="s">
        <v>506</v>
      </c>
      <c r="E156" s="210" t="s">
        <v>495</v>
      </c>
      <c r="F156" s="210" t="s">
        <v>505</v>
      </c>
      <c r="G156" s="246" t="s">
        <v>559</v>
      </c>
      <c r="H156" s="283">
        <v>0</v>
      </c>
      <c r="I156" s="329"/>
      <c r="J156" s="329"/>
      <c r="K156" s="205"/>
      <c r="L156" s="205"/>
    </row>
    <row r="157" spans="1:12" ht="13.5" hidden="1" customHeight="1" thickBot="1">
      <c r="A157" s="232"/>
      <c r="B157" s="210"/>
      <c r="C157" s="217"/>
      <c r="D157" s="210" t="s">
        <v>503</v>
      </c>
      <c r="E157" s="210">
        <v>13</v>
      </c>
      <c r="F157" s="210"/>
      <c r="G157" s="246" t="s">
        <v>643</v>
      </c>
      <c r="H157" s="281"/>
      <c r="I157" s="325"/>
      <c r="J157" s="325">
        <v>0</v>
      </c>
      <c r="K157" s="205"/>
      <c r="L157" s="205"/>
    </row>
    <row r="158" spans="1:12" ht="13.5" hidden="1" customHeight="1" thickBot="1">
      <c r="A158" s="232"/>
      <c r="B158" s="250"/>
      <c r="C158" s="217"/>
      <c r="D158" s="210" t="s">
        <v>496</v>
      </c>
      <c r="E158" s="210" t="s">
        <v>497</v>
      </c>
      <c r="F158" s="210">
        <v>1</v>
      </c>
      <c r="G158" s="322" t="s">
        <v>585</v>
      </c>
      <c r="H158" s="283"/>
      <c r="I158" s="329"/>
      <c r="J158" s="329"/>
      <c r="K158" s="205"/>
      <c r="L158" s="205"/>
    </row>
    <row r="159" spans="1:12" ht="13.5" hidden="1" customHeight="1" thickBot="1">
      <c r="A159" s="232"/>
      <c r="B159" s="250"/>
      <c r="C159" s="217"/>
      <c r="D159" s="210" t="s">
        <v>496</v>
      </c>
      <c r="E159" s="210" t="s">
        <v>497</v>
      </c>
      <c r="F159" s="210">
        <v>5</v>
      </c>
      <c r="G159" s="322" t="s">
        <v>584</v>
      </c>
      <c r="H159" s="283"/>
      <c r="I159" s="329"/>
      <c r="J159" s="329"/>
      <c r="K159" s="205"/>
      <c r="L159" s="205"/>
    </row>
    <row r="160" spans="1:12" s="90" customFormat="1" ht="13.5" hidden="1" customHeight="1" thickBot="1">
      <c r="A160" s="254" t="s">
        <v>493</v>
      </c>
      <c r="B160" s="255"/>
      <c r="C160" s="233">
        <v>0</v>
      </c>
      <c r="D160" s="234"/>
      <c r="E160" s="234"/>
      <c r="F160" s="234"/>
      <c r="G160" s="263"/>
      <c r="H160" s="282">
        <v>0</v>
      </c>
      <c r="I160" s="324">
        <v>0</v>
      </c>
      <c r="J160" s="326"/>
      <c r="K160" s="236"/>
      <c r="L160" s="223"/>
    </row>
    <row r="161" spans="1:12" ht="13.5" hidden="1" customHeight="1" thickBot="1">
      <c r="A161" s="247"/>
      <c r="B161" s="249"/>
      <c r="C161" s="224"/>
      <c r="D161" s="210"/>
      <c r="E161" s="210"/>
      <c r="F161" s="210"/>
      <c r="G161" s="246"/>
      <c r="H161" s="283"/>
      <c r="I161" s="329"/>
      <c r="J161" s="329"/>
      <c r="K161" s="205"/>
      <c r="L161" s="205"/>
    </row>
    <row r="162" spans="1:12" ht="13.5" hidden="1" customHeight="1" thickBot="1">
      <c r="A162" s="232" t="s">
        <v>392</v>
      </c>
      <c r="B162" s="210" t="s">
        <v>583</v>
      </c>
      <c r="C162" s="217">
        <v>0</v>
      </c>
      <c r="D162" s="210"/>
      <c r="E162" s="210"/>
      <c r="F162" s="210"/>
      <c r="G162" s="246"/>
      <c r="H162" s="283"/>
      <c r="I162" s="329"/>
      <c r="J162" s="329"/>
      <c r="K162" s="205"/>
      <c r="L162" s="205"/>
    </row>
    <row r="163" spans="1:12" ht="13.5" hidden="1" customHeight="1" thickBot="1">
      <c r="A163" s="232"/>
      <c r="B163" s="210"/>
      <c r="C163" s="217"/>
      <c r="D163" s="210" t="s">
        <v>506</v>
      </c>
      <c r="E163" s="210" t="s">
        <v>495</v>
      </c>
      <c r="F163" s="210" t="s">
        <v>505</v>
      </c>
      <c r="G163" s="246" t="s">
        <v>559</v>
      </c>
      <c r="H163" s="283">
        <v>0</v>
      </c>
      <c r="I163" s="329"/>
      <c r="J163" s="329"/>
      <c r="K163" s="205"/>
      <c r="L163" s="205"/>
    </row>
    <row r="164" spans="1:12" ht="13.5" hidden="1" customHeight="1" thickBot="1">
      <c r="A164" s="232"/>
      <c r="B164" s="210"/>
      <c r="C164" s="217"/>
      <c r="D164" s="210" t="s">
        <v>503</v>
      </c>
      <c r="E164" s="210">
        <v>30</v>
      </c>
      <c r="F164" s="210"/>
      <c r="G164" s="246" t="s">
        <v>614</v>
      </c>
      <c r="H164" s="281"/>
      <c r="I164" s="205"/>
      <c r="J164" s="325">
        <v>0</v>
      </c>
      <c r="K164" s="205"/>
      <c r="L164" s="205"/>
    </row>
    <row r="165" spans="1:12" ht="13.5" hidden="1" customHeight="1" thickBot="1">
      <c r="A165" s="232"/>
      <c r="B165" s="210"/>
      <c r="C165" s="217"/>
      <c r="D165" s="210" t="s">
        <v>496</v>
      </c>
      <c r="E165" s="210" t="s">
        <v>497</v>
      </c>
      <c r="F165" s="210" t="s">
        <v>514</v>
      </c>
      <c r="G165" s="246" t="s">
        <v>677</v>
      </c>
      <c r="H165" s="281"/>
      <c r="I165" s="205"/>
      <c r="J165" s="325"/>
      <c r="K165" s="205"/>
      <c r="L165" s="205"/>
    </row>
    <row r="166" spans="1:12" s="90" customFormat="1" ht="13.5" hidden="1" customHeight="1" thickBot="1">
      <c r="A166" s="254" t="s">
        <v>493</v>
      </c>
      <c r="B166" s="255"/>
      <c r="C166" s="282">
        <v>0</v>
      </c>
      <c r="D166" s="234"/>
      <c r="E166" s="234"/>
      <c r="F166" s="234"/>
      <c r="G166" s="263"/>
      <c r="H166" s="282">
        <v>0</v>
      </c>
      <c r="I166" s="324">
        <v>0</v>
      </c>
      <c r="J166" s="326"/>
      <c r="K166" s="236"/>
      <c r="L166" s="223"/>
    </row>
    <row r="167" spans="1:12" ht="13.5" hidden="1" customHeight="1" thickBot="1">
      <c r="A167" s="232"/>
      <c r="B167" s="210"/>
      <c r="C167" s="217"/>
      <c r="D167" s="210"/>
      <c r="E167" s="210"/>
      <c r="F167" s="210"/>
      <c r="G167" s="246"/>
      <c r="H167" s="281"/>
      <c r="I167" s="325"/>
      <c r="J167" s="325"/>
      <c r="K167" s="205"/>
      <c r="L167" s="205"/>
    </row>
    <row r="168" spans="1:12" ht="13.5" hidden="1" customHeight="1" thickBot="1">
      <c r="A168" s="232" t="s">
        <v>400</v>
      </c>
      <c r="B168" s="268" t="s">
        <v>582</v>
      </c>
      <c r="C168" s="217">
        <v>0</v>
      </c>
      <c r="D168" s="210"/>
      <c r="E168" s="210"/>
      <c r="F168" s="210"/>
      <c r="G168" s="246"/>
      <c r="H168" s="283"/>
      <c r="I168" s="329"/>
      <c r="J168" s="329"/>
      <c r="K168" s="205"/>
      <c r="L168" s="205"/>
    </row>
    <row r="169" spans="1:12" ht="24.75" hidden="1" customHeight="1">
      <c r="A169" s="232"/>
      <c r="B169" s="210"/>
      <c r="C169" s="217"/>
      <c r="D169" s="210" t="s">
        <v>506</v>
      </c>
      <c r="E169" s="210" t="s">
        <v>495</v>
      </c>
      <c r="F169" s="210" t="s">
        <v>505</v>
      </c>
      <c r="G169" s="246" t="s">
        <v>559</v>
      </c>
      <c r="H169" s="283">
        <v>0</v>
      </c>
      <c r="I169" s="329"/>
      <c r="J169" s="329"/>
      <c r="K169" s="205"/>
      <c r="L169" s="205"/>
    </row>
    <row r="170" spans="1:12" ht="13.5" hidden="1" customHeight="1" thickBot="1">
      <c r="A170" s="232"/>
      <c r="B170" s="250"/>
      <c r="C170" s="217"/>
      <c r="D170" s="210" t="s">
        <v>503</v>
      </c>
      <c r="E170" s="210" t="s">
        <v>514</v>
      </c>
      <c r="F170" s="210" t="s">
        <v>505</v>
      </c>
      <c r="G170" s="275" t="s">
        <v>556</v>
      </c>
      <c r="H170" s="283"/>
      <c r="I170" s="329"/>
      <c r="J170" s="329"/>
      <c r="K170" s="205"/>
      <c r="L170" s="205"/>
    </row>
    <row r="171" spans="1:12" ht="13.5" hidden="1" customHeight="1" thickBot="1">
      <c r="A171" s="232"/>
      <c r="B171" s="210"/>
      <c r="C171" s="217"/>
      <c r="D171" s="210"/>
      <c r="E171" s="210"/>
      <c r="F171" s="210"/>
      <c r="G171" s="275"/>
      <c r="H171" s="283"/>
      <c r="I171" s="329"/>
      <c r="J171" s="329"/>
      <c r="K171" s="235" t="e">
        <v>#REF!</v>
      </c>
      <c r="L171" s="205"/>
    </row>
    <row r="172" spans="1:12" s="90" customFormat="1" ht="13.5" hidden="1" customHeight="1" thickBot="1">
      <c r="A172" s="254" t="s">
        <v>493</v>
      </c>
      <c r="B172" s="255"/>
      <c r="C172" s="233">
        <v>0</v>
      </c>
      <c r="D172" s="234"/>
      <c r="E172" s="234"/>
      <c r="F172" s="234"/>
      <c r="G172" s="263"/>
      <c r="H172" s="282">
        <v>0</v>
      </c>
      <c r="I172" s="324">
        <v>0</v>
      </c>
      <c r="J172" s="326"/>
      <c r="K172" s="236"/>
      <c r="L172" s="223"/>
    </row>
    <row r="173" spans="1:12" ht="13.5" hidden="1" customHeight="1" thickBot="1">
      <c r="A173" s="247"/>
      <c r="B173" s="249"/>
      <c r="C173" s="224"/>
      <c r="D173" s="210"/>
      <c r="E173" s="210"/>
      <c r="F173" s="210"/>
      <c r="G173" s="246"/>
      <c r="H173" s="283"/>
      <c r="I173" s="329"/>
      <c r="J173" s="329"/>
      <c r="K173" s="205"/>
      <c r="L173" s="205"/>
    </row>
    <row r="174" spans="1:12" ht="13.5" hidden="1" customHeight="1" thickBot="1">
      <c r="A174" s="232" t="s">
        <v>394</v>
      </c>
      <c r="B174" s="249" t="s">
        <v>393</v>
      </c>
      <c r="C174" s="217">
        <v>0</v>
      </c>
      <c r="D174" s="210"/>
      <c r="E174" s="210"/>
      <c r="F174" s="210"/>
      <c r="G174" s="246"/>
      <c r="H174" s="283"/>
      <c r="I174" s="329"/>
      <c r="J174" s="329"/>
      <c r="K174" s="205"/>
      <c r="L174" s="205"/>
    </row>
    <row r="175" spans="1:12" ht="13.5" hidden="1" customHeight="1" thickBot="1">
      <c r="A175" s="232"/>
      <c r="B175" s="210"/>
      <c r="C175" s="217"/>
      <c r="D175" s="210" t="s">
        <v>506</v>
      </c>
      <c r="E175" s="210" t="s">
        <v>495</v>
      </c>
      <c r="F175" s="210" t="s">
        <v>505</v>
      </c>
      <c r="G175" s="246" t="s">
        <v>559</v>
      </c>
      <c r="H175" s="283">
        <v>0</v>
      </c>
      <c r="I175" s="329"/>
      <c r="J175" s="329"/>
      <c r="K175" s="205"/>
      <c r="L175" s="205"/>
    </row>
    <row r="176" spans="1:12" ht="13.5" hidden="1" customHeight="1" thickBot="1">
      <c r="A176" s="232"/>
      <c r="B176" s="210"/>
      <c r="C176" s="217"/>
      <c r="D176" s="210" t="s">
        <v>503</v>
      </c>
      <c r="E176" s="210" t="s">
        <v>510</v>
      </c>
      <c r="F176" s="210" t="s">
        <v>505</v>
      </c>
      <c r="G176" s="246" t="s">
        <v>639</v>
      </c>
      <c r="H176" s="283">
        <v>0</v>
      </c>
      <c r="I176" s="329"/>
      <c r="J176" s="329"/>
      <c r="K176" s="235">
        <v>0</v>
      </c>
      <c r="L176" s="205"/>
    </row>
    <row r="177" spans="1:13" ht="13.5" hidden="1" customHeight="1" thickBot="1">
      <c r="A177" s="232"/>
      <c r="B177" s="210"/>
      <c r="C177" s="217"/>
      <c r="D177" s="210" t="s">
        <v>496</v>
      </c>
      <c r="E177" s="210" t="s">
        <v>514</v>
      </c>
      <c r="F177" s="210" t="s">
        <v>501</v>
      </c>
      <c r="G177" s="343" t="s">
        <v>678</v>
      </c>
      <c r="H177" s="283">
        <v>0</v>
      </c>
      <c r="I177" s="329"/>
      <c r="J177" s="329"/>
      <c r="K177" s="205"/>
      <c r="L177" s="205"/>
      <c r="M177" s="205"/>
    </row>
    <row r="178" spans="1:13" ht="13.5" hidden="1" customHeight="1" thickBot="1">
      <c r="A178" s="254" t="s">
        <v>493</v>
      </c>
      <c r="B178" s="255"/>
      <c r="C178" s="233">
        <v>0</v>
      </c>
      <c r="D178" s="234"/>
      <c r="E178" s="234"/>
      <c r="F178" s="234"/>
      <c r="G178" s="263"/>
      <c r="H178" s="282">
        <v>0</v>
      </c>
      <c r="I178" s="324">
        <v>0</v>
      </c>
      <c r="J178" s="326"/>
      <c r="K178" s="205"/>
      <c r="L178" s="205"/>
      <c r="M178" s="205"/>
    </row>
    <row r="179" spans="1:13" ht="13.5" hidden="1" customHeight="1" thickBot="1">
      <c r="A179" s="247"/>
      <c r="B179" s="249"/>
      <c r="C179" s="224"/>
      <c r="D179" s="210"/>
      <c r="E179" s="210"/>
      <c r="F179" s="210"/>
      <c r="G179" s="246"/>
      <c r="H179" s="283"/>
      <c r="I179" s="329"/>
      <c r="J179" s="329"/>
      <c r="K179" s="205"/>
      <c r="L179" s="205"/>
      <c r="M179" s="205"/>
    </row>
    <row r="180" spans="1:13" ht="13.5" hidden="1" customHeight="1" thickBot="1">
      <c r="A180" s="232" t="s">
        <v>392</v>
      </c>
      <c r="B180" s="249" t="s">
        <v>391</v>
      </c>
      <c r="C180" s="217">
        <v>0</v>
      </c>
      <c r="D180" s="210"/>
      <c r="E180" s="210"/>
      <c r="F180" s="210"/>
      <c r="G180" s="246"/>
      <c r="H180" s="283"/>
      <c r="I180" s="329"/>
      <c r="J180" s="329"/>
      <c r="K180" s="205"/>
      <c r="L180" s="205"/>
      <c r="M180" s="205"/>
    </row>
    <row r="181" spans="1:13" ht="13.5" hidden="1" customHeight="1" thickBot="1">
      <c r="A181" s="232"/>
      <c r="B181" s="249"/>
      <c r="C181" s="217"/>
      <c r="D181" s="210" t="s">
        <v>506</v>
      </c>
      <c r="E181" s="210" t="s">
        <v>495</v>
      </c>
      <c r="F181" s="210" t="s">
        <v>505</v>
      </c>
      <c r="G181" s="246" t="s">
        <v>559</v>
      </c>
      <c r="H181" s="283">
        <v>0</v>
      </c>
      <c r="I181" s="329"/>
      <c r="J181" s="329"/>
      <c r="K181" s="205"/>
      <c r="L181" s="205"/>
      <c r="M181" s="205"/>
    </row>
    <row r="182" spans="1:13" ht="13.5" hidden="1" customHeight="1" thickBot="1">
      <c r="A182" s="232"/>
      <c r="B182" s="210"/>
      <c r="C182" s="217"/>
      <c r="D182" s="210" t="s">
        <v>503</v>
      </c>
      <c r="E182" s="210" t="s">
        <v>495</v>
      </c>
      <c r="F182" s="210"/>
      <c r="G182" s="246" t="s">
        <v>522</v>
      </c>
      <c r="H182" s="281">
        <v>0</v>
      </c>
      <c r="I182" s="325"/>
      <c r="J182" s="325"/>
      <c r="K182" s="235">
        <v>0</v>
      </c>
      <c r="L182" s="205"/>
      <c r="M182" s="225"/>
    </row>
    <row r="183" spans="1:13" s="90" customFormat="1" ht="13.5" hidden="1" customHeight="1" thickBot="1">
      <c r="A183" s="254" t="s">
        <v>493</v>
      </c>
      <c r="B183" s="255"/>
      <c r="C183" s="233">
        <v>0</v>
      </c>
      <c r="D183" s="234"/>
      <c r="E183" s="234"/>
      <c r="F183" s="234"/>
      <c r="G183" s="263"/>
      <c r="H183" s="282">
        <v>0</v>
      </c>
      <c r="I183" s="324">
        <v>0</v>
      </c>
      <c r="J183" s="326"/>
      <c r="K183" s="236"/>
      <c r="L183" s="223"/>
      <c r="M183" s="229"/>
    </row>
    <row r="184" spans="1:13" ht="13.5" hidden="1" customHeight="1" thickBot="1">
      <c r="A184" s="247"/>
      <c r="B184" s="249"/>
      <c r="C184" s="224"/>
      <c r="D184" s="210"/>
      <c r="E184" s="210"/>
      <c r="F184" s="210"/>
      <c r="G184" s="246"/>
      <c r="H184" s="283"/>
      <c r="I184" s="329"/>
      <c r="J184" s="329"/>
      <c r="K184" s="205"/>
      <c r="L184" s="205"/>
      <c r="M184" s="205"/>
    </row>
    <row r="185" spans="1:13" ht="13.5" hidden="1" customHeight="1" thickBot="1">
      <c r="A185" s="232" t="s">
        <v>390</v>
      </c>
      <c r="B185" s="249" t="s">
        <v>581</v>
      </c>
      <c r="C185" s="217">
        <v>0</v>
      </c>
      <c r="D185" s="210"/>
      <c r="E185" s="210"/>
      <c r="F185" s="210"/>
      <c r="G185" s="246"/>
      <c r="H185" s="283"/>
      <c r="I185" s="329"/>
      <c r="J185" s="329"/>
      <c r="K185" s="205"/>
      <c r="L185" s="205"/>
      <c r="M185" s="205"/>
    </row>
    <row r="186" spans="1:13" ht="13.5" hidden="1" customHeight="1" thickBot="1">
      <c r="A186" s="232"/>
      <c r="B186" s="210"/>
      <c r="C186" s="217"/>
      <c r="D186" s="210" t="s">
        <v>506</v>
      </c>
      <c r="E186" s="210" t="s">
        <v>495</v>
      </c>
      <c r="F186" s="210" t="s">
        <v>505</v>
      </c>
      <c r="G186" s="246" t="s">
        <v>559</v>
      </c>
      <c r="H186" s="283">
        <v>0</v>
      </c>
      <c r="I186" s="329"/>
      <c r="J186" s="329"/>
      <c r="K186" s="205"/>
      <c r="L186" s="205"/>
      <c r="M186" s="205"/>
    </row>
    <row r="187" spans="1:13" ht="13.5" hidden="1" customHeight="1" thickBot="1">
      <c r="A187" s="232"/>
      <c r="B187" s="210"/>
      <c r="C187" s="217"/>
      <c r="D187" s="210" t="s">
        <v>503</v>
      </c>
      <c r="E187" s="210" t="s">
        <v>497</v>
      </c>
      <c r="F187" s="210" t="s">
        <v>505</v>
      </c>
      <c r="G187" s="246" t="s">
        <v>640</v>
      </c>
      <c r="H187" s="281"/>
      <c r="I187" s="325"/>
      <c r="J187" s="325"/>
      <c r="K187" s="235">
        <v>0</v>
      </c>
      <c r="L187" s="205"/>
      <c r="M187" s="225"/>
    </row>
    <row r="188" spans="1:13" ht="26.25" hidden="1" customHeight="1" thickBot="1">
      <c r="A188" s="232"/>
      <c r="B188" s="210"/>
      <c r="C188" s="217"/>
      <c r="D188" s="210" t="s">
        <v>496</v>
      </c>
      <c r="E188" s="210" t="s">
        <v>514</v>
      </c>
      <c r="F188" s="210" t="s">
        <v>499</v>
      </c>
      <c r="G188" s="343" t="s">
        <v>580</v>
      </c>
      <c r="H188" s="281"/>
      <c r="I188" s="323"/>
      <c r="J188" s="323"/>
      <c r="K188" s="235">
        <v>0</v>
      </c>
      <c r="L188" s="205"/>
      <c r="M188" s="205"/>
    </row>
    <row r="189" spans="1:13" s="90" customFormat="1" ht="13.5" hidden="1" customHeight="1" thickBot="1">
      <c r="A189" s="254" t="s">
        <v>493</v>
      </c>
      <c r="B189" s="255"/>
      <c r="C189" s="233">
        <v>0</v>
      </c>
      <c r="D189" s="234"/>
      <c r="E189" s="234"/>
      <c r="F189" s="234"/>
      <c r="G189" s="263"/>
      <c r="H189" s="282">
        <v>0</v>
      </c>
      <c r="I189" s="324">
        <v>0</v>
      </c>
      <c r="J189" s="326"/>
      <c r="K189" s="236"/>
      <c r="L189" s="223"/>
      <c r="M189" s="229"/>
    </row>
    <row r="190" spans="1:13" s="92" customFormat="1" ht="13.5" hidden="1" customHeight="1" thickBot="1">
      <c r="A190" s="288"/>
      <c r="B190" s="279"/>
      <c r="C190" s="279"/>
      <c r="D190" s="214"/>
      <c r="E190" s="243"/>
      <c r="F190" s="214"/>
      <c r="G190" s="279"/>
      <c r="H190" s="301"/>
      <c r="I190" s="333"/>
      <c r="J190" s="333"/>
      <c r="K190" s="265"/>
      <c r="L190" s="238"/>
      <c r="M190" s="239"/>
    </row>
    <row r="191" spans="1:13" s="92" customFormat="1" ht="13.5" hidden="1" customHeight="1" thickBot="1">
      <c r="A191" s="290" t="s">
        <v>382</v>
      </c>
      <c r="B191" s="279" t="s">
        <v>579</v>
      </c>
      <c r="C191" s="244">
        <v>0</v>
      </c>
      <c r="D191" s="214"/>
      <c r="E191" s="214"/>
      <c r="F191" s="214"/>
      <c r="G191" s="279"/>
      <c r="H191" s="289"/>
      <c r="I191" s="327"/>
      <c r="J191" s="327"/>
      <c r="K191" s="265"/>
      <c r="L191" s="238"/>
      <c r="M191" s="239"/>
    </row>
    <row r="192" spans="1:13" ht="25.5" hidden="1" customHeight="1">
      <c r="A192" s="232"/>
      <c r="B192" s="279"/>
      <c r="C192" s="244"/>
      <c r="D192" s="214" t="s">
        <v>496</v>
      </c>
      <c r="E192" s="214">
        <v>5</v>
      </c>
      <c r="F192" s="214" t="s">
        <v>499</v>
      </c>
      <c r="G192" s="278" t="s">
        <v>654</v>
      </c>
      <c r="H192" s="289">
        <v>0</v>
      </c>
      <c r="I192" s="329"/>
      <c r="J192" s="329">
        <v>12401823597.650002</v>
      </c>
      <c r="K192" s="205"/>
      <c r="L192" s="205"/>
      <c r="M192" s="205"/>
    </row>
    <row r="193" spans="1:12" s="92" customFormat="1" ht="13.5" hidden="1" customHeight="1" thickBot="1">
      <c r="A193" s="290"/>
      <c r="B193" s="214"/>
      <c r="C193" s="244"/>
      <c r="D193" s="214" t="s">
        <v>496</v>
      </c>
      <c r="E193" s="214" t="s">
        <v>499</v>
      </c>
      <c r="F193" s="214"/>
      <c r="G193" s="279" t="s">
        <v>557</v>
      </c>
      <c r="H193" s="270">
        <v>0</v>
      </c>
      <c r="I193" s="328"/>
      <c r="J193" s="328"/>
      <c r="K193" s="265"/>
      <c r="L193" s="238"/>
    </row>
    <row r="194" spans="1:12" s="94" customFormat="1" ht="13.5" hidden="1" customHeight="1" thickBot="1">
      <c r="A194" s="291" t="s">
        <v>493</v>
      </c>
      <c r="B194" s="292"/>
      <c r="C194" s="293">
        <v>0</v>
      </c>
      <c r="D194" s="277"/>
      <c r="E194" s="277"/>
      <c r="F194" s="277"/>
      <c r="G194" s="294"/>
      <c r="H194" s="295">
        <v>0</v>
      </c>
      <c r="I194" s="339">
        <v>0</v>
      </c>
      <c r="J194" s="213"/>
      <c r="K194" s="266"/>
      <c r="L194" s="267"/>
    </row>
    <row r="195" spans="1:12" ht="13.5" hidden="1" customHeight="1" thickBot="1">
      <c r="A195" s="247"/>
      <c r="B195" s="249"/>
      <c r="C195" s="224"/>
      <c r="D195" s="210"/>
      <c r="E195" s="210"/>
      <c r="F195" s="210"/>
      <c r="G195" s="246"/>
      <c r="H195" s="283"/>
      <c r="I195" s="329"/>
      <c r="J195" s="329"/>
      <c r="K195" s="205"/>
      <c r="L195" s="205"/>
    </row>
    <row r="196" spans="1:12" ht="13.5" hidden="1" customHeight="1" thickBot="1">
      <c r="A196" s="232" t="s">
        <v>374</v>
      </c>
      <c r="B196" s="249" t="s">
        <v>578</v>
      </c>
      <c r="C196" s="217">
        <v>0</v>
      </c>
      <c r="D196" s="210"/>
      <c r="E196" s="210"/>
      <c r="F196" s="210"/>
      <c r="G196" s="246"/>
      <c r="H196" s="283"/>
      <c r="I196" s="329"/>
      <c r="J196" s="329"/>
      <c r="K196" s="205"/>
      <c r="L196" s="205"/>
    </row>
    <row r="197" spans="1:12" ht="13.5" hidden="1" customHeight="1" thickBot="1">
      <c r="A197" s="232"/>
      <c r="B197" s="210"/>
      <c r="C197" s="217"/>
      <c r="D197" s="210" t="s">
        <v>506</v>
      </c>
      <c r="E197" s="210" t="s">
        <v>495</v>
      </c>
      <c r="F197" s="210" t="s">
        <v>505</v>
      </c>
      <c r="G197" s="246" t="s">
        <v>559</v>
      </c>
      <c r="H197" s="283">
        <v>0</v>
      </c>
      <c r="I197" s="329"/>
      <c r="J197" s="329"/>
      <c r="K197" s="205"/>
      <c r="L197" s="205"/>
    </row>
    <row r="198" spans="1:12" ht="13.5" hidden="1" customHeight="1" thickBot="1">
      <c r="A198" s="232"/>
      <c r="B198" s="210"/>
      <c r="C198" s="217"/>
      <c r="D198" s="210" t="s">
        <v>503</v>
      </c>
      <c r="E198" s="210">
        <v>11</v>
      </c>
      <c r="F198" s="210"/>
      <c r="G198" s="246" t="s">
        <v>520</v>
      </c>
      <c r="H198" s="281">
        <v>0</v>
      </c>
      <c r="I198" s="325"/>
      <c r="J198" s="325"/>
      <c r="K198" s="205"/>
      <c r="L198" s="205"/>
    </row>
    <row r="199" spans="1:12" ht="13.5" hidden="1" customHeight="1" thickBot="1">
      <c r="A199" s="254" t="s">
        <v>493</v>
      </c>
      <c r="B199" s="255"/>
      <c r="C199" s="233">
        <v>0</v>
      </c>
      <c r="D199" s="234"/>
      <c r="E199" s="234"/>
      <c r="F199" s="234"/>
      <c r="G199" s="263"/>
      <c r="H199" s="282">
        <v>0</v>
      </c>
      <c r="I199" s="324">
        <v>0</v>
      </c>
      <c r="J199" s="326"/>
      <c r="K199" s="205"/>
      <c r="L199" s="205"/>
    </row>
    <row r="200" spans="1:12" ht="13.5" hidden="1" customHeight="1" thickBot="1">
      <c r="A200" s="247"/>
      <c r="B200" s="249"/>
      <c r="C200" s="224"/>
      <c r="D200" s="210"/>
      <c r="E200" s="210"/>
      <c r="F200" s="210"/>
      <c r="G200" s="246"/>
      <c r="H200" s="283"/>
      <c r="I200" s="329"/>
      <c r="J200" s="329"/>
      <c r="K200" s="205"/>
      <c r="L200" s="205"/>
    </row>
    <row r="201" spans="1:12" ht="13.5" hidden="1" customHeight="1" thickBot="1">
      <c r="A201" s="232" t="s">
        <v>368</v>
      </c>
      <c r="B201" s="249" t="s">
        <v>577</v>
      </c>
      <c r="C201" s="217">
        <v>0</v>
      </c>
      <c r="D201" s="210"/>
      <c r="E201" s="210"/>
      <c r="F201" s="210"/>
      <c r="G201" s="246"/>
      <c r="H201" s="283"/>
      <c r="I201" s="329"/>
      <c r="J201" s="329"/>
      <c r="K201" s="205"/>
      <c r="L201" s="205"/>
    </row>
    <row r="202" spans="1:12" ht="13.5" hidden="1" customHeight="1" thickBot="1">
      <c r="A202" s="232"/>
      <c r="B202" s="210"/>
      <c r="C202" s="217"/>
      <c r="D202" s="210" t="s">
        <v>506</v>
      </c>
      <c r="E202" s="210" t="s">
        <v>495</v>
      </c>
      <c r="F202" s="210" t="s">
        <v>505</v>
      </c>
      <c r="G202" s="246" t="s">
        <v>559</v>
      </c>
      <c r="H202" s="283">
        <v>0</v>
      </c>
      <c r="I202" s="329"/>
      <c r="J202" s="329"/>
      <c r="K202" s="205"/>
      <c r="L202" s="205"/>
    </row>
    <row r="203" spans="1:12" ht="13.5" hidden="1" customHeight="1" thickBot="1">
      <c r="A203" s="232"/>
      <c r="B203" s="210"/>
      <c r="C203" s="217"/>
      <c r="D203" s="210" t="s">
        <v>503</v>
      </c>
      <c r="E203" s="210" t="s">
        <v>499</v>
      </c>
      <c r="F203" s="210"/>
      <c r="G203" s="246" t="s">
        <v>641</v>
      </c>
      <c r="H203" s="281">
        <v>0</v>
      </c>
      <c r="I203" s="325"/>
      <c r="J203" s="325"/>
      <c r="K203" s="205"/>
      <c r="L203" s="205"/>
    </row>
    <row r="204" spans="1:12" ht="13.5" hidden="1" customHeight="1" thickBot="1">
      <c r="A204" s="254" t="s">
        <v>493</v>
      </c>
      <c r="B204" s="255"/>
      <c r="C204" s="233">
        <v>0</v>
      </c>
      <c r="D204" s="234"/>
      <c r="E204" s="234"/>
      <c r="F204" s="234"/>
      <c r="G204" s="263"/>
      <c r="H204" s="282">
        <v>0</v>
      </c>
      <c r="I204" s="324">
        <v>0</v>
      </c>
      <c r="J204" s="326"/>
      <c r="K204" s="205"/>
      <c r="L204" s="205"/>
    </row>
    <row r="205" spans="1:12" ht="13.5" hidden="1" customHeight="1" thickBot="1">
      <c r="A205" s="251"/>
      <c r="B205" s="252"/>
      <c r="C205" s="227"/>
      <c r="D205" s="227"/>
      <c r="E205" s="227"/>
      <c r="F205" s="227"/>
      <c r="G205" s="260"/>
      <c r="H205" s="346"/>
      <c r="I205" s="231"/>
      <c r="J205" s="231"/>
      <c r="K205" s="205"/>
      <c r="L205" s="205"/>
    </row>
    <row r="206" spans="1:12" ht="13.5" hidden="1" customHeight="1" thickBot="1">
      <c r="A206" s="241"/>
      <c r="B206" s="226"/>
      <c r="C206" s="228"/>
      <c r="D206" s="226"/>
      <c r="E206" s="227"/>
      <c r="F206" s="226"/>
      <c r="G206" s="262"/>
      <c r="H206" s="286"/>
      <c r="I206" s="332"/>
      <c r="J206" s="332"/>
      <c r="K206" s="205"/>
      <c r="L206" s="205"/>
    </row>
    <row r="207" spans="1:12" s="92" customFormat="1" ht="13.5" hidden="1" customHeight="1" thickBot="1">
      <c r="A207" s="288" t="s">
        <v>10</v>
      </c>
      <c r="B207" s="279"/>
      <c r="C207" s="279"/>
      <c r="D207" s="214"/>
      <c r="E207" s="214"/>
      <c r="F207" s="214"/>
      <c r="G207" s="279"/>
      <c r="H207" s="289"/>
      <c r="I207" s="327"/>
      <c r="J207" s="327"/>
      <c r="K207" s="265"/>
      <c r="L207" s="238"/>
    </row>
    <row r="208" spans="1:12" s="92" customFormat="1" ht="13.5" hidden="1" customHeight="1" thickBot="1">
      <c r="A208" s="290" t="s">
        <v>360</v>
      </c>
      <c r="B208" s="279" t="s">
        <v>576</v>
      </c>
      <c r="C208" s="244">
        <v>0</v>
      </c>
      <c r="D208" s="214"/>
      <c r="E208" s="214"/>
      <c r="F208" s="214"/>
      <c r="G208" s="279"/>
      <c r="H208" s="289"/>
      <c r="I208" s="327"/>
      <c r="J208" s="327"/>
      <c r="K208" s="265"/>
      <c r="L208" s="238"/>
    </row>
    <row r="209" spans="1:12" s="92" customFormat="1" ht="13.5" hidden="1" customHeight="1" thickBot="1">
      <c r="A209" s="290"/>
      <c r="B209" s="279"/>
      <c r="C209" s="244"/>
      <c r="D209" s="214" t="s">
        <v>506</v>
      </c>
      <c r="E209" s="214" t="s">
        <v>495</v>
      </c>
      <c r="F209" s="214" t="s">
        <v>505</v>
      </c>
      <c r="G209" s="279" t="s">
        <v>559</v>
      </c>
      <c r="H209" s="289"/>
      <c r="I209" s="327"/>
      <c r="J209" s="327"/>
      <c r="K209" s="265"/>
      <c r="L209" s="238"/>
    </row>
    <row r="210" spans="1:12" s="92" customFormat="1" ht="13.5" hidden="1" customHeight="1" thickBot="1">
      <c r="A210" s="290"/>
      <c r="B210" s="279"/>
      <c r="C210" s="244"/>
      <c r="D210" s="214" t="s">
        <v>506</v>
      </c>
      <c r="E210" s="214" t="s">
        <v>501</v>
      </c>
      <c r="F210" s="214"/>
      <c r="G210" s="279" t="s">
        <v>670</v>
      </c>
      <c r="H210" s="289"/>
      <c r="I210" s="327"/>
      <c r="J210" s="327"/>
      <c r="K210" s="265"/>
      <c r="L210" s="238"/>
    </row>
    <row r="211" spans="1:12" s="92" customFormat="1" ht="28.5" hidden="1" customHeight="1">
      <c r="A211" s="290"/>
      <c r="B211" s="214"/>
      <c r="C211" s="244"/>
      <c r="D211" s="214" t="s">
        <v>496</v>
      </c>
      <c r="E211" s="214" t="s">
        <v>510</v>
      </c>
      <c r="F211" s="214" t="s">
        <v>514</v>
      </c>
      <c r="G211" s="278" t="s">
        <v>650</v>
      </c>
      <c r="H211" s="289"/>
      <c r="I211" s="327"/>
      <c r="J211" s="327"/>
      <c r="K211" s="265"/>
      <c r="L211" s="238"/>
    </row>
    <row r="212" spans="1:12" s="92" customFormat="1" ht="13.5" hidden="1" customHeight="1" thickBot="1">
      <c r="A212" s="290"/>
      <c r="B212" s="214"/>
      <c r="C212" s="244"/>
      <c r="D212" s="214" t="s">
        <v>496</v>
      </c>
      <c r="E212" s="214" t="s">
        <v>514</v>
      </c>
      <c r="F212" s="214" t="s">
        <v>497</v>
      </c>
      <c r="G212" s="279" t="s">
        <v>575</v>
      </c>
      <c r="H212" s="289"/>
      <c r="I212" s="327"/>
      <c r="J212" s="327"/>
      <c r="K212" s="265"/>
      <c r="L212" s="238"/>
    </row>
    <row r="213" spans="1:12" s="92" customFormat="1" ht="13.5" hidden="1" customHeight="1" thickBot="1">
      <c r="A213" s="290"/>
      <c r="B213" s="214"/>
      <c r="C213" s="244"/>
      <c r="D213" s="214" t="s">
        <v>496</v>
      </c>
      <c r="E213" s="214" t="s">
        <v>514</v>
      </c>
      <c r="F213" s="214" t="s">
        <v>514</v>
      </c>
      <c r="G213" s="279" t="s">
        <v>574</v>
      </c>
      <c r="H213" s="289"/>
      <c r="I213" s="327"/>
      <c r="J213" s="327"/>
      <c r="K213" s="265"/>
      <c r="L213" s="238"/>
    </row>
    <row r="214" spans="1:12" s="92" customFormat="1" ht="13.5" hidden="1" customHeight="1" thickBot="1">
      <c r="A214" s="290"/>
      <c r="B214" s="214"/>
      <c r="C214" s="244"/>
      <c r="D214" s="214" t="s">
        <v>496</v>
      </c>
      <c r="E214" s="214" t="s">
        <v>514</v>
      </c>
      <c r="F214" s="214" t="s">
        <v>499</v>
      </c>
      <c r="G214" s="279" t="s">
        <v>573</v>
      </c>
      <c r="H214" s="289"/>
      <c r="I214" s="327"/>
      <c r="J214" s="327"/>
      <c r="K214" s="265"/>
      <c r="L214" s="238"/>
    </row>
    <row r="215" spans="1:12" s="92" customFormat="1" ht="26.25" hidden="1" customHeight="1" thickBot="1">
      <c r="A215" s="290"/>
      <c r="B215" s="214"/>
      <c r="C215" s="244"/>
      <c r="D215" s="214" t="s">
        <v>496</v>
      </c>
      <c r="E215" s="214" t="s">
        <v>514</v>
      </c>
      <c r="F215" s="214">
        <v>10</v>
      </c>
      <c r="G215" s="278" t="s">
        <v>572</v>
      </c>
      <c r="H215" s="289"/>
      <c r="I215" s="327"/>
      <c r="J215" s="327"/>
      <c r="K215" s="265"/>
      <c r="L215" s="238"/>
    </row>
    <row r="216" spans="1:12" s="92" customFormat="1" ht="13.5" hidden="1" customHeight="1" thickBot="1">
      <c r="A216" s="290"/>
      <c r="B216" s="214"/>
      <c r="C216" s="244"/>
      <c r="D216" s="214" t="s">
        <v>496</v>
      </c>
      <c r="E216" s="214" t="s">
        <v>499</v>
      </c>
      <c r="F216" s="299"/>
      <c r="G216" s="279" t="s">
        <v>557</v>
      </c>
      <c r="H216" s="289"/>
      <c r="I216" s="327"/>
      <c r="J216" s="327"/>
      <c r="K216" s="265"/>
      <c r="L216" s="238"/>
    </row>
    <row r="217" spans="1:12" s="92" customFormat="1" ht="13.5" hidden="1" customHeight="1" thickBot="1">
      <c r="A217" s="290"/>
      <c r="B217" s="214"/>
      <c r="C217" s="244"/>
      <c r="D217" s="214" t="s">
        <v>496</v>
      </c>
      <c r="E217" s="214" t="s">
        <v>494</v>
      </c>
      <c r="F217" s="299"/>
      <c r="G217" s="279" t="s">
        <v>564</v>
      </c>
      <c r="H217" s="289"/>
      <c r="I217" s="327"/>
      <c r="J217" s="327"/>
      <c r="K217" s="265"/>
      <c r="L217" s="238"/>
    </row>
    <row r="218" spans="1:12" s="94" customFormat="1" ht="13.5" hidden="1" customHeight="1" thickBot="1">
      <c r="A218" s="291" t="s">
        <v>493</v>
      </c>
      <c r="B218" s="292"/>
      <c r="C218" s="293">
        <v>0</v>
      </c>
      <c r="D218" s="277"/>
      <c r="E218" s="277"/>
      <c r="F218" s="277"/>
      <c r="G218" s="294"/>
      <c r="H218" s="295">
        <v>0</v>
      </c>
      <c r="I218" s="339">
        <v>0</v>
      </c>
      <c r="J218" s="213"/>
      <c r="K218" s="266">
        <v>0</v>
      </c>
      <c r="L218" s="267"/>
    </row>
    <row r="219" spans="1:12" s="92" customFormat="1" ht="13.5" hidden="1" customHeight="1" thickBot="1">
      <c r="A219" s="296"/>
      <c r="B219" s="297"/>
      <c r="C219" s="298"/>
      <c r="D219" s="214"/>
      <c r="E219" s="214"/>
      <c r="F219" s="214"/>
      <c r="G219" s="279"/>
      <c r="H219" s="289"/>
      <c r="I219" s="327"/>
      <c r="J219" s="327"/>
      <c r="K219" s="265"/>
      <c r="L219" s="238"/>
    </row>
    <row r="220" spans="1:12" s="94" customFormat="1" ht="13.5" hidden="1" customHeight="1" thickBot="1">
      <c r="A220" s="290" t="s">
        <v>352</v>
      </c>
      <c r="B220" s="297" t="s">
        <v>571</v>
      </c>
      <c r="C220" s="244">
        <v>0</v>
      </c>
      <c r="D220" s="214"/>
      <c r="E220" s="214"/>
      <c r="F220" s="214"/>
      <c r="G220" s="279"/>
      <c r="H220" s="289"/>
      <c r="I220" s="327"/>
      <c r="J220" s="327"/>
      <c r="K220" s="266"/>
      <c r="L220" s="267"/>
    </row>
    <row r="221" spans="1:12" s="94" customFormat="1" ht="13.5" hidden="1" customHeight="1" thickBot="1">
      <c r="A221" s="290"/>
      <c r="B221" s="297"/>
      <c r="C221" s="244"/>
      <c r="D221" s="214" t="s">
        <v>506</v>
      </c>
      <c r="E221" s="214" t="s">
        <v>495</v>
      </c>
      <c r="F221" s="214" t="s">
        <v>505</v>
      </c>
      <c r="G221" s="279" t="s">
        <v>559</v>
      </c>
      <c r="H221" s="289"/>
      <c r="I221" s="327"/>
      <c r="J221" s="327"/>
      <c r="K221" s="266"/>
      <c r="L221" s="267"/>
    </row>
    <row r="222" spans="1:12" s="92" customFormat="1" ht="13.5" hidden="1" customHeight="1" thickBot="1">
      <c r="A222" s="290"/>
      <c r="B222" s="214"/>
      <c r="C222" s="244"/>
      <c r="D222" s="214" t="s">
        <v>506</v>
      </c>
      <c r="E222" s="214" t="s">
        <v>501</v>
      </c>
      <c r="F222" s="214"/>
      <c r="G222" s="279" t="s">
        <v>670</v>
      </c>
      <c r="H222" s="289"/>
      <c r="I222" s="327"/>
      <c r="J222" s="327"/>
      <c r="K222" s="265"/>
      <c r="L222" s="238"/>
    </row>
    <row r="223" spans="1:12" s="92" customFormat="1" ht="13.5" hidden="1" customHeight="1" thickBot="1">
      <c r="A223" s="290"/>
      <c r="B223" s="214"/>
      <c r="C223" s="244"/>
      <c r="D223" s="214" t="s">
        <v>503</v>
      </c>
      <c r="E223" s="214">
        <v>23</v>
      </c>
      <c r="F223" s="214"/>
      <c r="G223" s="279" t="s">
        <v>644</v>
      </c>
      <c r="H223" s="289"/>
      <c r="I223" s="327"/>
      <c r="J223" s="327"/>
      <c r="K223" s="265"/>
      <c r="L223" s="238"/>
    </row>
    <row r="224" spans="1:12" s="92" customFormat="1" ht="13.5" hidden="1" customHeight="1" thickBot="1">
      <c r="A224" s="288"/>
      <c r="B224" s="279"/>
      <c r="C224" s="244"/>
      <c r="D224" s="214" t="s">
        <v>496</v>
      </c>
      <c r="E224" s="214" t="s">
        <v>514</v>
      </c>
      <c r="F224" s="214">
        <v>12</v>
      </c>
      <c r="G224" s="278" t="s">
        <v>679</v>
      </c>
      <c r="H224" s="289"/>
      <c r="I224" s="327"/>
      <c r="J224" s="327"/>
      <c r="K224" s="265"/>
      <c r="L224" s="238"/>
    </row>
    <row r="225" spans="1:12" s="92" customFormat="1" ht="13.5" hidden="1" customHeight="1" thickBot="1">
      <c r="A225" s="291" t="s">
        <v>493</v>
      </c>
      <c r="B225" s="292"/>
      <c r="C225" s="293">
        <v>0</v>
      </c>
      <c r="D225" s="277"/>
      <c r="E225" s="277"/>
      <c r="F225" s="277"/>
      <c r="G225" s="294"/>
      <c r="H225" s="295">
        <v>0</v>
      </c>
      <c r="I225" s="339">
        <v>0</v>
      </c>
      <c r="J225" s="213"/>
      <c r="K225" s="265">
        <v>0</v>
      </c>
      <c r="L225" s="238"/>
    </row>
    <row r="226" spans="1:12" s="92" customFormat="1" ht="13.5" hidden="1" customHeight="1" thickBot="1">
      <c r="A226" s="290"/>
      <c r="B226" s="214"/>
      <c r="C226" s="244"/>
      <c r="D226" s="299"/>
      <c r="E226" s="299"/>
      <c r="F226" s="299"/>
      <c r="G226" s="300"/>
      <c r="H226" s="301"/>
      <c r="I226" s="333"/>
      <c r="J226" s="333"/>
      <c r="K226" s="265"/>
      <c r="L226" s="238"/>
    </row>
    <row r="227" spans="1:12" s="92" customFormat="1" ht="13.5" hidden="1" customHeight="1" thickBot="1">
      <c r="A227" s="290" t="s">
        <v>348</v>
      </c>
      <c r="B227" s="278" t="s">
        <v>570</v>
      </c>
      <c r="C227" s="244">
        <v>0</v>
      </c>
      <c r="D227" s="214"/>
      <c r="E227" s="214"/>
      <c r="F227" s="214"/>
      <c r="G227" s="279"/>
      <c r="H227" s="289"/>
      <c r="I227" s="327"/>
      <c r="J227" s="327"/>
      <c r="K227" s="265"/>
      <c r="L227" s="238"/>
    </row>
    <row r="228" spans="1:12" s="92" customFormat="1" ht="13.5" hidden="1" customHeight="1" thickBot="1">
      <c r="A228" s="290"/>
      <c r="B228" s="214"/>
      <c r="C228" s="244"/>
      <c r="D228" s="214" t="s">
        <v>506</v>
      </c>
      <c r="E228" s="214" t="s">
        <v>501</v>
      </c>
      <c r="F228" s="214"/>
      <c r="G228" s="279" t="s">
        <v>670</v>
      </c>
      <c r="H228" s="270"/>
      <c r="I228" s="328"/>
      <c r="J228" s="328"/>
      <c r="K228" s="265"/>
      <c r="L228" s="238"/>
    </row>
    <row r="229" spans="1:12" s="92" customFormat="1" ht="13.5" hidden="1" customHeight="1" thickBot="1">
      <c r="A229" s="290"/>
      <c r="B229" s="214"/>
      <c r="C229" s="244"/>
      <c r="D229" s="214" t="s">
        <v>506</v>
      </c>
      <c r="E229" s="214" t="s">
        <v>501</v>
      </c>
      <c r="F229" s="214"/>
      <c r="G229" s="279" t="s">
        <v>680</v>
      </c>
      <c r="H229" s="270"/>
      <c r="I229" s="328"/>
      <c r="J229" s="328">
        <v>0</v>
      </c>
      <c r="K229" s="265"/>
      <c r="L229" s="238"/>
    </row>
    <row r="230" spans="1:12" s="92" customFormat="1" ht="13.5" hidden="1" customHeight="1" thickBot="1">
      <c r="A230" s="290"/>
      <c r="B230" s="214"/>
      <c r="C230" s="244"/>
      <c r="D230" s="214" t="s">
        <v>506</v>
      </c>
      <c r="E230" s="214" t="s">
        <v>501</v>
      </c>
      <c r="F230" s="214"/>
      <c r="G230" s="279" t="s">
        <v>180</v>
      </c>
      <c r="H230" s="270"/>
      <c r="I230" s="328"/>
      <c r="J230" s="328"/>
      <c r="K230" s="265"/>
      <c r="L230" s="238"/>
    </row>
    <row r="231" spans="1:12" s="92" customFormat="1" ht="26.25" hidden="1" customHeight="1" thickBot="1">
      <c r="A231" s="290"/>
      <c r="B231" s="214"/>
      <c r="C231" s="244"/>
      <c r="D231" s="214" t="s">
        <v>496</v>
      </c>
      <c r="E231" s="214" t="s">
        <v>510</v>
      </c>
      <c r="F231" s="214" t="s">
        <v>495</v>
      </c>
      <c r="G231" s="278" t="s">
        <v>569</v>
      </c>
      <c r="H231" s="270"/>
      <c r="I231" s="328"/>
      <c r="J231" s="328"/>
      <c r="K231" s="265"/>
      <c r="L231" s="238"/>
    </row>
    <row r="232" spans="1:12" s="92" customFormat="1" ht="13.5" hidden="1" customHeight="1" thickBot="1">
      <c r="A232" s="344"/>
      <c r="B232" s="243"/>
      <c r="C232" s="244"/>
      <c r="D232" s="214" t="s">
        <v>496</v>
      </c>
      <c r="E232" s="214" t="s">
        <v>514</v>
      </c>
      <c r="F232" s="214" t="s">
        <v>495</v>
      </c>
      <c r="G232" s="279" t="s">
        <v>515</v>
      </c>
      <c r="H232" s="289"/>
      <c r="I232" s="345"/>
      <c r="J232" s="345">
        <v>750413124.84411395</v>
      </c>
      <c r="K232" s="340"/>
      <c r="L232" s="238"/>
    </row>
    <row r="233" spans="1:12" s="92" customFormat="1" ht="13.5" hidden="1" customHeight="1" thickBot="1">
      <c r="A233" s="290"/>
      <c r="B233" s="214"/>
      <c r="C233" s="244"/>
      <c r="D233" s="214" t="s">
        <v>496</v>
      </c>
      <c r="E233" s="214" t="s">
        <v>514</v>
      </c>
      <c r="F233" s="214" t="s">
        <v>494</v>
      </c>
      <c r="G233" s="279" t="s">
        <v>568</v>
      </c>
      <c r="H233" s="270"/>
      <c r="I233" s="328"/>
      <c r="J233" s="328"/>
      <c r="K233" s="265"/>
      <c r="L233" s="238"/>
    </row>
    <row r="234" spans="1:12" s="92" customFormat="1" ht="26.25" hidden="1" customHeight="1" thickBot="1">
      <c r="A234" s="290"/>
      <c r="B234" s="214"/>
      <c r="C234" s="244"/>
      <c r="D234" s="214" t="s">
        <v>496</v>
      </c>
      <c r="E234" s="214" t="s">
        <v>514</v>
      </c>
      <c r="F234" s="214">
        <v>13</v>
      </c>
      <c r="G234" s="278" t="s">
        <v>567</v>
      </c>
      <c r="H234" s="270"/>
      <c r="I234" s="328"/>
      <c r="J234" s="328"/>
      <c r="K234" s="265"/>
      <c r="L234" s="238"/>
    </row>
    <row r="235" spans="1:12" s="92" customFormat="1" ht="13.5" hidden="1" customHeight="1" thickBot="1">
      <c r="A235" s="290"/>
      <c r="B235" s="214"/>
      <c r="C235" s="244"/>
      <c r="D235" s="214" t="s">
        <v>496</v>
      </c>
      <c r="E235" s="214" t="s">
        <v>510</v>
      </c>
      <c r="F235" s="356" t="s">
        <v>510</v>
      </c>
      <c r="G235" s="279" t="s">
        <v>511</v>
      </c>
      <c r="H235" s="270"/>
      <c r="I235" s="328"/>
      <c r="J235" s="328"/>
      <c r="K235" s="265"/>
      <c r="L235" s="238"/>
    </row>
    <row r="236" spans="1:12" s="92" customFormat="1" ht="26.25" hidden="1" customHeight="1" thickBot="1">
      <c r="A236" s="290"/>
      <c r="B236" s="214"/>
      <c r="C236" s="244"/>
      <c r="D236" s="214" t="s">
        <v>496</v>
      </c>
      <c r="E236" s="214" t="s">
        <v>499</v>
      </c>
      <c r="F236" s="214"/>
      <c r="G236" s="278" t="s">
        <v>558</v>
      </c>
      <c r="H236" s="270"/>
      <c r="I236" s="328"/>
      <c r="J236" s="328"/>
      <c r="K236" s="265"/>
      <c r="L236" s="238"/>
    </row>
    <row r="237" spans="1:12" s="92" customFormat="1" ht="13.5" hidden="1" customHeight="1" thickBot="1">
      <c r="A237" s="291" t="s">
        <v>493</v>
      </c>
      <c r="B237" s="292"/>
      <c r="C237" s="293">
        <v>0</v>
      </c>
      <c r="D237" s="277"/>
      <c r="E237" s="277"/>
      <c r="F237" s="277"/>
      <c r="G237" s="294"/>
      <c r="H237" s="295">
        <v>0</v>
      </c>
      <c r="I237" s="339">
        <v>0</v>
      </c>
      <c r="J237" s="331"/>
      <c r="K237" s="265">
        <v>0</v>
      </c>
      <c r="L237" s="238"/>
    </row>
    <row r="238" spans="1:12" s="92" customFormat="1" ht="13.5" hidden="1" customHeight="1" thickBot="1">
      <c r="A238" s="288" t="s">
        <v>10</v>
      </c>
      <c r="B238" s="279"/>
      <c r="C238" s="279"/>
      <c r="D238" s="214"/>
      <c r="E238" s="214"/>
      <c r="F238" s="214"/>
      <c r="G238" s="279"/>
      <c r="H238" s="289"/>
      <c r="I238" s="327"/>
      <c r="J238" s="327"/>
      <c r="K238" s="265"/>
      <c r="L238" s="238"/>
    </row>
    <row r="239" spans="1:12" s="92" customFormat="1" ht="13.5" hidden="1" customHeight="1" thickBot="1">
      <c r="A239" s="290" t="s">
        <v>346</v>
      </c>
      <c r="B239" s="279" t="s">
        <v>566</v>
      </c>
      <c r="C239" s="244">
        <v>0</v>
      </c>
      <c r="D239" s="214"/>
      <c r="E239" s="214"/>
      <c r="F239" s="214"/>
      <c r="G239" s="279"/>
      <c r="H239" s="289"/>
      <c r="I239" s="327"/>
      <c r="J239" s="327"/>
      <c r="K239" s="265"/>
      <c r="L239" s="238"/>
    </row>
    <row r="240" spans="1:12" s="92" customFormat="1" ht="13.5" hidden="1" customHeight="1" thickBot="1">
      <c r="A240" s="303"/>
      <c r="B240" s="248"/>
      <c r="C240" s="244"/>
      <c r="D240" s="214" t="s">
        <v>506</v>
      </c>
      <c r="E240" s="214" t="s">
        <v>495</v>
      </c>
      <c r="F240" s="214" t="s">
        <v>505</v>
      </c>
      <c r="G240" s="279" t="s">
        <v>559</v>
      </c>
      <c r="H240" s="270"/>
      <c r="I240" s="328"/>
      <c r="J240" s="328"/>
      <c r="K240" s="265" t="e">
        <v>#REF!</v>
      </c>
      <c r="L240" s="238" t="e">
        <v>#REF!</v>
      </c>
    </row>
    <row r="241" spans="1:12" s="92" customFormat="1" ht="14.25" hidden="1" customHeight="1">
      <c r="A241" s="290"/>
      <c r="B241" s="214"/>
      <c r="C241" s="244"/>
      <c r="D241" s="214" t="s">
        <v>503</v>
      </c>
      <c r="E241" s="214">
        <v>29</v>
      </c>
      <c r="F241" s="214"/>
      <c r="G241" s="279" t="s">
        <v>681</v>
      </c>
      <c r="H241" s="270"/>
      <c r="I241" s="328"/>
      <c r="J241" s="328"/>
      <c r="K241" s="265"/>
      <c r="L241" s="238"/>
    </row>
    <row r="242" spans="1:12" s="92" customFormat="1" ht="13.5" hidden="1" customHeight="1" thickBot="1">
      <c r="A242" s="290"/>
      <c r="B242" s="214"/>
      <c r="C242" s="244"/>
      <c r="D242" s="214" t="s">
        <v>496</v>
      </c>
      <c r="E242" s="214" t="s">
        <v>495</v>
      </c>
      <c r="F242" s="214" t="s">
        <v>497</v>
      </c>
      <c r="G242" s="278" t="s">
        <v>682</v>
      </c>
      <c r="H242" s="270"/>
      <c r="I242" s="328">
        <v>0</v>
      </c>
      <c r="J242" s="328"/>
      <c r="K242" s="265"/>
      <c r="L242" s="238"/>
    </row>
    <row r="243" spans="1:12" s="94" customFormat="1" ht="13.5" hidden="1" customHeight="1" thickBot="1">
      <c r="A243" s="291" t="s">
        <v>493</v>
      </c>
      <c r="B243" s="292"/>
      <c r="C243" s="293">
        <v>0</v>
      </c>
      <c r="D243" s="277"/>
      <c r="E243" s="277"/>
      <c r="F243" s="277"/>
      <c r="G243" s="294"/>
      <c r="H243" s="295">
        <v>0</v>
      </c>
      <c r="I243" s="339">
        <v>0</v>
      </c>
      <c r="J243" s="213"/>
      <c r="K243" s="266">
        <v>0</v>
      </c>
      <c r="L243" s="267"/>
    </row>
    <row r="244" spans="1:12" s="92" customFormat="1" ht="13.5" hidden="1" customHeight="1" thickBot="1">
      <c r="A244" s="296"/>
      <c r="B244" s="297"/>
      <c r="C244" s="298"/>
      <c r="D244" s="212"/>
      <c r="E244" s="212"/>
      <c r="F244" s="212"/>
      <c r="G244" s="279"/>
      <c r="H244" s="302"/>
      <c r="I244" s="334"/>
      <c r="J244" s="334"/>
      <c r="K244" s="265"/>
      <c r="L244" s="238"/>
    </row>
    <row r="245" spans="1:12" s="92" customFormat="1" ht="12.75" hidden="1" customHeight="1">
      <c r="A245" s="290" t="s">
        <v>340</v>
      </c>
      <c r="B245" s="297" t="s">
        <v>565</v>
      </c>
      <c r="C245" s="244">
        <v>0</v>
      </c>
      <c r="D245" s="214"/>
      <c r="E245" s="214"/>
      <c r="F245" s="214"/>
      <c r="G245" s="279"/>
      <c r="H245" s="289"/>
      <c r="I245" s="327"/>
      <c r="J245" s="327"/>
      <c r="K245" s="265"/>
      <c r="L245" s="238"/>
    </row>
    <row r="246" spans="1:12" s="92" customFormat="1" ht="13.5" hidden="1" customHeight="1" thickBot="1">
      <c r="A246" s="290"/>
      <c r="B246" s="214"/>
      <c r="C246" s="244"/>
      <c r="D246" s="214" t="s">
        <v>506</v>
      </c>
      <c r="E246" s="214" t="s">
        <v>501</v>
      </c>
      <c r="F246" s="214"/>
      <c r="G246" s="279" t="s">
        <v>227</v>
      </c>
      <c r="H246" s="270"/>
      <c r="I246" s="328"/>
      <c r="J246" s="328"/>
      <c r="K246" s="265"/>
      <c r="L246" s="238"/>
    </row>
    <row r="247" spans="1:12" s="92" customFormat="1" ht="13.5" hidden="1" customHeight="1" thickBot="1">
      <c r="A247" s="290"/>
      <c r="B247" s="214"/>
      <c r="C247" s="244"/>
      <c r="D247" s="214" t="s">
        <v>506</v>
      </c>
      <c r="E247" s="214" t="s">
        <v>501</v>
      </c>
      <c r="F247" s="214"/>
      <c r="G247" s="279" t="s">
        <v>670</v>
      </c>
      <c r="H247" s="270"/>
      <c r="I247" s="328"/>
      <c r="J247" s="328">
        <v>0</v>
      </c>
      <c r="K247" s="265"/>
      <c r="L247" s="238"/>
    </row>
    <row r="248" spans="1:12" s="92" customFormat="1" ht="13.5" hidden="1" customHeight="1" thickBot="1">
      <c r="A248" s="290"/>
      <c r="B248" s="214"/>
      <c r="C248" s="244"/>
      <c r="D248" s="214" t="s">
        <v>506</v>
      </c>
      <c r="E248" s="214" t="s">
        <v>501</v>
      </c>
      <c r="F248" s="214"/>
      <c r="G248" s="279" t="s">
        <v>180</v>
      </c>
      <c r="H248" s="270"/>
      <c r="I248" s="328"/>
      <c r="J248" s="328"/>
      <c r="K248" s="265"/>
      <c r="L248" s="238"/>
    </row>
    <row r="249" spans="1:12" s="92" customFormat="1" ht="13.5" hidden="1" customHeight="1" thickBot="1">
      <c r="A249" s="303"/>
      <c r="B249" s="248"/>
      <c r="C249" s="244"/>
      <c r="D249" s="214" t="s">
        <v>496</v>
      </c>
      <c r="E249" s="214" t="s">
        <v>495</v>
      </c>
      <c r="F249" s="214" t="s">
        <v>514</v>
      </c>
      <c r="G249" s="278" t="s">
        <v>683</v>
      </c>
      <c r="H249" s="289"/>
      <c r="I249" s="328"/>
      <c r="J249" s="328"/>
      <c r="K249" s="265"/>
      <c r="L249" s="238"/>
    </row>
    <row r="250" spans="1:12" s="92" customFormat="1" ht="13.5" hidden="1" customHeight="1">
      <c r="A250" s="290"/>
      <c r="B250" s="279"/>
      <c r="C250" s="244"/>
      <c r="D250" s="214" t="s">
        <v>496</v>
      </c>
      <c r="E250" s="214" t="s">
        <v>510</v>
      </c>
      <c r="F250" s="214" t="s">
        <v>510</v>
      </c>
      <c r="G250" s="279" t="s">
        <v>511</v>
      </c>
      <c r="H250" s="270"/>
      <c r="I250" s="327"/>
      <c r="J250" s="327">
        <v>0</v>
      </c>
      <c r="K250" s="265"/>
      <c r="L250" s="238"/>
    </row>
    <row r="251" spans="1:12" s="92" customFormat="1" ht="15" hidden="1" customHeight="1">
      <c r="A251" s="290"/>
      <c r="B251" s="214"/>
      <c r="C251" s="244"/>
      <c r="D251" s="214" t="s">
        <v>496</v>
      </c>
      <c r="E251" s="214" t="s">
        <v>514</v>
      </c>
      <c r="F251" s="214" t="s">
        <v>495</v>
      </c>
      <c r="G251" s="278" t="s">
        <v>515</v>
      </c>
      <c r="H251" s="270"/>
      <c r="I251" s="328"/>
      <c r="J251" s="328"/>
      <c r="K251" s="265">
        <v>0</v>
      </c>
      <c r="L251" s="238"/>
    </row>
    <row r="252" spans="1:12" s="92" customFormat="1" ht="13.5" hidden="1" customHeight="1" thickBot="1">
      <c r="A252" s="290"/>
      <c r="B252" s="214"/>
      <c r="C252" s="244"/>
      <c r="D252" s="214" t="s">
        <v>496</v>
      </c>
      <c r="E252" s="214" t="s">
        <v>499</v>
      </c>
      <c r="F252" s="214"/>
      <c r="G252" s="279" t="s">
        <v>557</v>
      </c>
      <c r="H252" s="270"/>
      <c r="I252" s="328"/>
      <c r="J252" s="328"/>
      <c r="K252" s="265"/>
      <c r="L252" s="238"/>
    </row>
    <row r="253" spans="1:12" s="92" customFormat="1" ht="13.5" hidden="1" customHeight="1" thickBot="1">
      <c r="A253" s="290"/>
      <c r="B253" s="214"/>
      <c r="C253" s="244"/>
      <c r="D253" s="214" t="s">
        <v>496</v>
      </c>
      <c r="E253" s="214" t="s">
        <v>494</v>
      </c>
      <c r="F253" s="299"/>
      <c r="G253" s="279" t="s">
        <v>564</v>
      </c>
      <c r="H253" s="270"/>
      <c r="I253" s="328"/>
      <c r="J253" s="328"/>
      <c r="K253" s="265"/>
      <c r="L253" s="238"/>
    </row>
    <row r="254" spans="1:12" s="92" customFormat="1" ht="13.5" hidden="1" customHeight="1" thickBot="1">
      <c r="A254" s="291" t="s">
        <v>493</v>
      </c>
      <c r="B254" s="292"/>
      <c r="C254" s="293">
        <v>0</v>
      </c>
      <c r="D254" s="277"/>
      <c r="E254" s="277"/>
      <c r="F254" s="277"/>
      <c r="G254" s="294"/>
      <c r="H254" s="295">
        <v>0</v>
      </c>
      <c r="I254" s="339">
        <v>0</v>
      </c>
      <c r="J254" s="213"/>
      <c r="K254" s="265"/>
      <c r="L254" s="238"/>
    </row>
    <row r="255" spans="1:12" ht="13.5" hidden="1" customHeight="1" thickBot="1">
      <c r="A255" s="245"/>
      <c r="B255" s="246"/>
      <c r="C255" s="246"/>
      <c r="D255" s="219"/>
      <c r="E255" s="219"/>
      <c r="F255" s="219"/>
      <c r="G255" s="261"/>
      <c r="H255" s="284"/>
      <c r="I255" s="332"/>
      <c r="J255" s="332"/>
      <c r="K255" s="205"/>
      <c r="L255" s="205"/>
    </row>
    <row r="256" spans="1:12" ht="13.5" hidden="1" customHeight="1" thickBot="1">
      <c r="A256" s="232" t="s">
        <v>388</v>
      </c>
      <c r="B256" s="246" t="s">
        <v>387</v>
      </c>
      <c r="C256" s="217">
        <v>0</v>
      </c>
      <c r="D256" s="210" t="s">
        <v>506</v>
      </c>
      <c r="E256" s="210" t="s">
        <v>495</v>
      </c>
      <c r="F256" s="210" t="s">
        <v>505</v>
      </c>
      <c r="G256" s="246" t="s">
        <v>559</v>
      </c>
      <c r="H256" s="283">
        <v>0</v>
      </c>
      <c r="I256" s="335"/>
      <c r="J256" s="335"/>
      <c r="K256" s="205"/>
      <c r="L256" s="205"/>
    </row>
    <row r="257" spans="1:12" ht="13.5" hidden="1" customHeight="1" thickBot="1">
      <c r="A257" s="232"/>
      <c r="B257" s="210"/>
      <c r="C257" s="217"/>
      <c r="D257" s="210" t="s">
        <v>503</v>
      </c>
      <c r="E257" s="210">
        <v>29</v>
      </c>
      <c r="F257" s="210"/>
      <c r="G257" s="246" t="s">
        <v>681</v>
      </c>
      <c r="H257" s="283">
        <v>0</v>
      </c>
      <c r="I257" s="205"/>
      <c r="J257" s="330">
        <v>0</v>
      </c>
      <c r="K257" s="205"/>
      <c r="L257" s="205"/>
    </row>
    <row r="258" spans="1:12" s="90" customFormat="1" ht="13.5" hidden="1" customHeight="1" thickBot="1">
      <c r="A258" s="254" t="s">
        <v>493</v>
      </c>
      <c r="B258" s="255"/>
      <c r="C258" s="233">
        <v>0</v>
      </c>
      <c r="D258" s="234"/>
      <c r="E258" s="234"/>
      <c r="F258" s="234"/>
      <c r="G258" s="263"/>
      <c r="H258" s="282">
        <v>0</v>
      </c>
      <c r="I258" s="324">
        <v>0</v>
      </c>
      <c r="J258" s="326"/>
      <c r="K258" s="236"/>
      <c r="L258" s="223"/>
    </row>
    <row r="259" spans="1:12" hidden="1">
      <c r="A259" s="305"/>
      <c r="B259" s="306"/>
      <c r="C259" s="307"/>
      <c r="D259" s="280"/>
      <c r="E259" s="280"/>
      <c r="F259" s="280"/>
      <c r="G259" s="308"/>
      <c r="H259" s="309"/>
      <c r="I259" s="329"/>
      <c r="J259" s="329"/>
      <c r="K259" s="205"/>
      <c r="L259" s="205"/>
    </row>
    <row r="260" spans="1:12" hidden="1">
      <c r="A260" s="232" t="s">
        <v>332</v>
      </c>
      <c r="B260" s="249" t="s">
        <v>563</v>
      </c>
      <c r="C260" s="217">
        <v>0</v>
      </c>
      <c r="D260" s="210"/>
      <c r="E260" s="210"/>
      <c r="F260" s="210"/>
      <c r="G260" s="246"/>
      <c r="H260" s="283"/>
      <c r="I260" s="329"/>
      <c r="J260" s="329"/>
      <c r="K260" s="205"/>
      <c r="L260" s="205"/>
    </row>
    <row r="261" spans="1:12" hidden="1">
      <c r="A261" s="232"/>
      <c r="B261" s="210"/>
      <c r="C261" s="217"/>
      <c r="D261" s="210" t="s">
        <v>498</v>
      </c>
      <c r="E261" s="210">
        <v>23</v>
      </c>
      <c r="F261" s="210"/>
      <c r="G261" s="246" t="s">
        <v>644</v>
      </c>
      <c r="H261" s="281">
        <v>0</v>
      </c>
      <c r="I261" s="325"/>
      <c r="J261" s="325"/>
      <c r="K261" s="205"/>
      <c r="L261" s="205"/>
    </row>
    <row r="262" spans="1:12" ht="28.5" hidden="1" customHeight="1" thickBot="1">
      <c r="A262" s="232"/>
      <c r="B262" s="250"/>
      <c r="C262" s="217"/>
      <c r="D262" s="210" t="s">
        <v>496</v>
      </c>
      <c r="E262" s="210" t="s">
        <v>494</v>
      </c>
      <c r="F262" s="210"/>
      <c r="G262" s="322" t="s">
        <v>543</v>
      </c>
      <c r="H262" s="283">
        <v>0</v>
      </c>
      <c r="I262" s="329"/>
      <c r="J262" s="329"/>
      <c r="K262" s="205"/>
      <c r="L262" s="205"/>
    </row>
    <row r="263" spans="1:12" s="90" customFormat="1" ht="13.5" hidden="1" thickBot="1">
      <c r="A263" s="254" t="s">
        <v>493</v>
      </c>
      <c r="B263" s="255"/>
      <c r="C263" s="233">
        <v>0</v>
      </c>
      <c r="D263" s="234"/>
      <c r="E263" s="234"/>
      <c r="F263" s="234"/>
      <c r="G263" s="263"/>
      <c r="H263" s="282">
        <v>0</v>
      </c>
      <c r="I263" s="324">
        <v>0</v>
      </c>
      <c r="J263" s="326"/>
      <c r="K263" s="236"/>
      <c r="L263" s="223"/>
    </row>
    <row r="264" spans="1:12" ht="136.5" hidden="1" customHeight="1">
      <c r="A264" s="232"/>
      <c r="B264" s="210"/>
      <c r="C264" s="217"/>
      <c r="D264" s="210"/>
      <c r="E264" s="210"/>
      <c r="F264" s="210"/>
      <c r="G264" s="246"/>
      <c r="H264" s="281"/>
      <c r="I264" s="325"/>
      <c r="J264" s="325"/>
      <c r="K264" s="205"/>
      <c r="L264" s="205"/>
    </row>
    <row r="265" spans="1:12" ht="13.5" hidden="1" customHeight="1" thickBot="1">
      <c r="A265" s="232"/>
      <c r="B265" s="210"/>
      <c r="C265" s="218"/>
      <c r="D265" s="230"/>
      <c r="E265" s="230"/>
      <c r="F265" s="230"/>
      <c r="G265" s="246"/>
      <c r="H265" s="285"/>
      <c r="I265" s="337"/>
      <c r="J265" s="337"/>
      <c r="K265" s="205"/>
      <c r="L265" s="205"/>
    </row>
    <row r="266" spans="1:12" ht="13.5" hidden="1" customHeight="1" thickBot="1">
      <c r="A266" s="313" t="s">
        <v>330</v>
      </c>
      <c r="B266" s="349" t="s">
        <v>329</v>
      </c>
      <c r="C266" s="350">
        <v>0</v>
      </c>
      <c r="D266" s="280"/>
      <c r="E266" s="280"/>
      <c r="F266" s="280"/>
      <c r="G266" s="308"/>
      <c r="H266" s="309"/>
      <c r="I266" s="329"/>
      <c r="J266" s="329"/>
      <c r="K266" s="205"/>
      <c r="L266" s="205"/>
    </row>
    <row r="267" spans="1:12" ht="13.5" hidden="1" customHeight="1" thickBot="1">
      <c r="A267" s="232"/>
      <c r="B267" s="210"/>
      <c r="C267" s="217"/>
      <c r="D267" s="210" t="s">
        <v>503</v>
      </c>
      <c r="E267" s="210">
        <v>10</v>
      </c>
      <c r="F267" s="210"/>
      <c r="G267" s="246" t="s">
        <v>521</v>
      </c>
      <c r="H267" s="281">
        <v>0</v>
      </c>
      <c r="I267" s="325"/>
      <c r="J267" s="325"/>
      <c r="K267" s="205"/>
      <c r="L267" s="205"/>
    </row>
    <row r="268" spans="1:12" ht="28.5" hidden="1" customHeight="1" thickBot="1">
      <c r="A268" s="241"/>
      <c r="B268" s="351"/>
      <c r="C268" s="228"/>
      <c r="D268" s="226" t="s">
        <v>503</v>
      </c>
      <c r="E268" s="226">
        <v>10</v>
      </c>
      <c r="F268" s="226"/>
      <c r="G268" s="352" t="s">
        <v>543</v>
      </c>
      <c r="H268" s="346">
        <v>0</v>
      </c>
      <c r="I268" s="329"/>
      <c r="J268" s="329"/>
      <c r="K268" s="205"/>
      <c r="L268" s="205"/>
    </row>
    <row r="269" spans="1:12" ht="13.5" hidden="1" customHeight="1" thickBot="1">
      <c r="A269" s="254" t="s">
        <v>493</v>
      </c>
      <c r="B269" s="255"/>
      <c r="C269" s="233">
        <v>0</v>
      </c>
      <c r="D269" s="234"/>
      <c r="E269" s="234"/>
      <c r="F269" s="234"/>
      <c r="G269" s="263"/>
      <c r="H269" s="282">
        <v>0</v>
      </c>
      <c r="I269" s="324">
        <v>0</v>
      </c>
      <c r="J269" s="326"/>
      <c r="K269" s="237"/>
      <c r="L269" s="205"/>
    </row>
    <row r="270" spans="1:12" ht="13.5" hidden="1" customHeight="1" thickBot="1">
      <c r="A270" s="305" t="s">
        <v>10</v>
      </c>
      <c r="B270" s="306"/>
      <c r="C270" s="307"/>
      <c r="D270" s="280"/>
      <c r="E270" s="280"/>
      <c r="F270" s="280"/>
      <c r="G270" s="308"/>
      <c r="H270" s="309"/>
      <c r="I270" s="329"/>
      <c r="J270" s="329"/>
      <c r="K270" s="205"/>
      <c r="L270" s="205"/>
    </row>
    <row r="271" spans="1:12" ht="33.75" hidden="1" customHeight="1">
      <c r="A271" s="232" t="s">
        <v>326</v>
      </c>
      <c r="B271" s="249" t="s">
        <v>562</v>
      </c>
      <c r="C271" s="217">
        <v>0</v>
      </c>
      <c r="D271" s="210"/>
      <c r="E271" s="210"/>
      <c r="F271" s="210"/>
      <c r="G271" s="246"/>
      <c r="H271" s="283"/>
      <c r="I271" s="329"/>
      <c r="J271" s="329"/>
      <c r="K271" s="205"/>
      <c r="L271" s="205"/>
    </row>
    <row r="272" spans="1:12" ht="13.5" hidden="1" customHeight="1" thickBot="1">
      <c r="A272" s="232"/>
      <c r="B272" s="210"/>
      <c r="C272" s="217"/>
      <c r="D272" s="210" t="s">
        <v>503</v>
      </c>
      <c r="E272" s="210">
        <v>10</v>
      </c>
      <c r="F272" s="210"/>
      <c r="G272" s="246" t="s">
        <v>521</v>
      </c>
      <c r="H272" s="281">
        <v>0</v>
      </c>
      <c r="I272" s="325"/>
      <c r="J272" s="325">
        <v>28893259.879999999</v>
      </c>
      <c r="K272" s="205"/>
      <c r="L272" s="205"/>
    </row>
    <row r="273" spans="1:12" ht="13.5" hidden="1" customHeight="1" thickBot="1">
      <c r="A273" s="232"/>
      <c r="B273" s="210"/>
      <c r="C273" s="217"/>
      <c r="D273" s="210" t="s">
        <v>503</v>
      </c>
      <c r="E273" s="210">
        <v>31</v>
      </c>
      <c r="F273" s="210"/>
      <c r="G273" s="246" t="s">
        <v>647</v>
      </c>
      <c r="H273" s="281"/>
      <c r="I273" s="325"/>
      <c r="J273" s="325"/>
      <c r="K273" s="235">
        <v>0</v>
      </c>
      <c r="L273" s="205"/>
    </row>
    <row r="274" spans="1:12" ht="13.5" hidden="1" customHeight="1" thickBot="1">
      <c r="A274" s="232"/>
      <c r="B274" s="210"/>
      <c r="C274" s="217"/>
      <c r="D274" s="210" t="s">
        <v>496</v>
      </c>
      <c r="E274" s="210" t="s">
        <v>499</v>
      </c>
      <c r="F274" s="217"/>
      <c r="G274" s="276" t="s">
        <v>186</v>
      </c>
      <c r="H274" s="281"/>
      <c r="I274" s="325"/>
      <c r="J274" s="325"/>
      <c r="K274" s="205"/>
      <c r="L274" s="205"/>
    </row>
    <row r="275" spans="1:12" ht="13.5" hidden="1" customHeight="1" thickBot="1">
      <c r="A275" s="232"/>
      <c r="B275" s="210"/>
      <c r="C275" s="217"/>
      <c r="D275" s="210" t="s">
        <v>496</v>
      </c>
      <c r="E275" s="210" t="s">
        <v>499</v>
      </c>
      <c r="F275" s="217"/>
      <c r="G275" s="246" t="s">
        <v>557</v>
      </c>
      <c r="H275" s="281"/>
      <c r="I275" s="325"/>
      <c r="J275" s="325"/>
      <c r="K275" s="205"/>
      <c r="L275" s="205"/>
    </row>
    <row r="276" spans="1:12" ht="13.5" hidden="1" customHeight="1" thickBot="1">
      <c r="A276" s="241"/>
      <c r="B276" s="210"/>
      <c r="C276" s="217"/>
      <c r="D276" s="210" t="s">
        <v>496</v>
      </c>
      <c r="E276" s="210">
        <v>6</v>
      </c>
      <c r="F276" s="210">
        <v>1</v>
      </c>
      <c r="G276" s="246" t="s">
        <v>561</v>
      </c>
      <c r="H276" s="281">
        <v>0</v>
      </c>
      <c r="I276" s="325"/>
      <c r="J276" s="325"/>
      <c r="K276" s="205"/>
      <c r="L276" s="205"/>
    </row>
    <row r="277" spans="1:12" ht="26.25" hidden="1" customHeight="1" thickBot="1">
      <c r="A277" s="232"/>
      <c r="B277" s="210"/>
      <c r="C277" s="217"/>
      <c r="D277" s="210" t="s">
        <v>496</v>
      </c>
      <c r="E277" s="210" t="s">
        <v>510</v>
      </c>
      <c r="F277" s="210" t="s">
        <v>514</v>
      </c>
      <c r="G277" s="343" t="s">
        <v>650</v>
      </c>
      <c r="H277" s="281">
        <v>0</v>
      </c>
      <c r="I277" s="325"/>
      <c r="J277" s="325"/>
      <c r="K277" s="205"/>
      <c r="L277" s="205"/>
    </row>
    <row r="278" spans="1:12" s="90" customFormat="1" ht="13.5" hidden="1" customHeight="1" thickBot="1">
      <c r="A278" s="254" t="s">
        <v>493</v>
      </c>
      <c r="B278" s="255"/>
      <c r="C278" s="233">
        <v>0</v>
      </c>
      <c r="D278" s="234"/>
      <c r="E278" s="234"/>
      <c r="F278" s="234"/>
      <c r="G278" s="263"/>
      <c r="H278" s="282">
        <v>0</v>
      </c>
      <c r="I278" s="324">
        <v>0</v>
      </c>
      <c r="J278" s="326"/>
      <c r="K278" s="235">
        <v>0</v>
      </c>
      <c r="L278" s="223"/>
    </row>
    <row r="279" spans="1:12" s="92" customFormat="1" ht="13.5" hidden="1" customHeight="1" thickBot="1">
      <c r="A279" s="296"/>
      <c r="B279" s="297"/>
      <c r="C279" s="298"/>
      <c r="D279" s="212"/>
      <c r="E279" s="212"/>
      <c r="F279" s="212"/>
      <c r="G279" s="279"/>
      <c r="H279" s="302"/>
      <c r="I279" s="334"/>
      <c r="J279" s="334"/>
      <c r="K279" s="265"/>
      <c r="L279" s="238"/>
    </row>
    <row r="280" spans="1:12" s="92" customFormat="1" ht="13.5" hidden="1" customHeight="1" thickBot="1">
      <c r="A280" s="288" t="s">
        <v>316</v>
      </c>
      <c r="B280" s="279" t="s">
        <v>560</v>
      </c>
      <c r="C280" s="244">
        <v>0</v>
      </c>
      <c r="D280" s="214" t="s">
        <v>506</v>
      </c>
      <c r="E280" s="214" t="s">
        <v>495</v>
      </c>
      <c r="F280" s="214" t="s">
        <v>505</v>
      </c>
      <c r="G280" s="279" t="s">
        <v>559</v>
      </c>
      <c r="H280" s="289">
        <v>0</v>
      </c>
      <c r="I280" s="327"/>
      <c r="J280" s="327"/>
      <c r="K280" s="265"/>
      <c r="L280" s="238"/>
    </row>
    <row r="281" spans="1:12" ht="13.5" hidden="1" customHeight="1" thickBot="1">
      <c r="A281" s="257"/>
      <c r="B281" s="253"/>
      <c r="C281" s="218"/>
      <c r="D281" s="218"/>
      <c r="E281" s="218"/>
      <c r="F281" s="218"/>
      <c r="G281" s="264"/>
      <c r="H281" s="283"/>
      <c r="I281" s="205"/>
      <c r="J281" s="205"/>
      <c r="K281" s="205"/>
      <c r="L281" s="205"/>
    </row>
    <row r="282" spans="1:12" s="93" customFormat="1" ht="13.5" hidden="1" customHeight="1" thickBot="1">
      <c r="A282" s="385"/>
      <c r="B282" s="386"/>
      <c r="C282" s="387"/>
      <c r="D282" s="386" t="s">
        <v>496</v>
      </c>
      <c r="E282" s="386" t="s">
        <v>499</v>
      </c>
      <c r="F282" s="386"/>
      <c r="G282" s="388" t="s">
        <v>558</v>
      </c>
      <c r="H282" s="389">
        <v>0</v>
      </c>
      <c r="I282" s="390"/>
      <c r="J282" s="390"/>
      <c r="K282" s="391"/>
      <c r="L282" s="392"/>
    </row>
    <row r="283" spans="1:12" s="92" customFormat="1" ht="13.5" hidden="1" customHeight="1" thickBot="1">
      <c r="A283" s="290"/>
      <c r="B283" s="214"/>
      <c r="C283" s="244"/>
      <c r="D283" s="214" t="s">
        <v>496</v>
      </c>
      <c r="E283" s="214" t="s">
        <v>499</v>
      </c>
      <c r="F283" s="299"/>
      <c r="G283" s="279" t="s">
        <v>557</v>
      </c>
      <c r="H283" s="289">
        <v>0</v>
      </c>
      <c r="I283" s="327"/>
      <c r="J283" s="327"/>
      <c r="K283" s="265"/>
      <c r="L283" s="238"/>
    </row>
    <row r="284" spans="1:12" s="93" customFormat="1" ht="13.5" hidden="1" customHeight="1" thickBot="1">
      <c r="A284" s="385"/>
      <c r="B284" s="386"/>
      <c r="C284" s="387"/>
      <c r="D284" s="386" t="s">
        <v>496</v>
      </c>
      <c r="E284" s="386" t="s">
        <v>499</v>
      </c>
      <c r="F284" s="386" t="s">
        <v>505</v>
      </c>
      <c r="G284" s="393" t="s">
        <v>186</v>
      </c>
      <c r="H284" s="389"/>
      <c r="I284" s="390"/>
      <c r="J284" s="390"/>
      <c r="K284" s="391"/>
      <c r="L284" s="392"/>
    </row>
    <row r="285" spans="1:12" s="93" customFormat="1" ht="13.5" hidden="1" customHeight="1" thickBot="1">
      <c r="A285" s="394" t="s">
        <v>493</v>
      </c>
      <c r="B285" s="395"/>
      <c r="C285" s="396">
        <v>0</v>
      </c>
      <c r="D285" s="397"/>
      <c r="E285" s="397"/>
      <c r="F285" s="397"/>
      <c r="G285" s="398"/>
      <c r="H285" s="399">
        <v>0</v>
      </c>
      <c r="I285" s="400">
        <v>0</v>
      </c>
      <c r="J285" s="401"/>
      <c r="K285" s="391">
        <v>0</v>
      </c>
      <c r="L285" s="392"/>
    </row>
    <row r="286" spans="1:12" ht="13.5" hidden="1" customHeight="1" thickBot="1">
      <c r="A286" s="232"/>
      <c r="B286" s="210"/>
      <c r="C286" s="217"/>
      <c r="D286" s="219"/>
      <c r="E286" s="219"/>
      <c r="F286" s="219"/>
      <c r="G286" s="261"/>
      <c r="H286" s="287"/>
      <c r="I286" s="336"/>
      <c r="J286" s="336"/>
      <c r="K286" s="205"/>
      <c r="L286" s="205"/>
    </row>
    <row r="287" spans="1:12" ht="13.5" hidden="1" customHeight="1" thickBot="1">
      <c r="A287" s="232" t="s">
        <v>310</v>
      </c>
      <c r="B287" s="249" t="s">
        <v>309</v>
      </c>
      <c r="C287" s="217">
        <v>0</v>
      </c>
      <c r="D287" s="210"/>
      <c r="E287" s="210"/>
      <c r="F287" s="210"/>
      <c r="G287" s="246"/>
      <c r="H287" s="283"/>
      <c r="I287" s="329"/>
      <c r="J287" s="329"/>
      <c r="K287" s="205"/>
      <c r="L287" s="205"/>
    </row>
    <row r="288" spans="1:12" ht="13.5" hidden="1" customHeight="1" thickBot="1">
      <c r="A288" s="232"/>
      <c r="B288" s="210"/>
      <c r="C288" s="217"/>
      <c r="D288" s="210" t="s">
        <v>503</v>
      </c>
      <c r="E288" s="210" t="s">
        <v>514</v>
      </c>
      <c r="F288" s="210" t="s">
        <v>505</v>
      </c>
      <c r="G288" s="275" t="s">
        <v>556</v>
      </c>
      <c r="H288" s="283">
        <v>0</v>
      </c>
      <c r="I288" s="329"/>
      <c r="J288" s="329"/>
      <c r="K288" s="205"/>
      <c r="L288" s="205"/>
    </row>
    <row r="289" spans="1:12" ht="13.5" hidden="1" customHeight="1" thickBot="1">
      <c r="A289" s="254" t="s">
        <v>493</v>
      </c>
      <c r="B289" s="255"/>
      <c r="C289" s="233">
        <v>0</v>
      </c>
      <c r="D289" s="234"/>
      <c r="E289" s="234"/>
      <c r="F289" s="234"/>
      <c r="G289" s="263"/>
      <c r="H289" s="282">
        <v>0</v>
      </c>
      <c r="I289" s="324">
        <v>0</v>
      </c>
      <c r="J289" s="326"/>
      <c r="K289" s="205"/>
      <c r="L289" s="205"/>
    </row>
    <row r="290" spans="1:12" ht="13.5" hidden="1" customHeight="1" thickBot="1">
      <c r="A290" s="232"/>
      <c r="B290" s="210"/>
      <c r="C290" s="217"/>
      <c r="D290" s="210"/>
      <c r="E290" s="210"/>
      <c r="F290" s="210"/>
      <c r="G290" s="246"/>
      <c r="H290" s="281"/>
      <c r="I290" s="325"/>
      <c r="J290" s="325"/>
      <c r="K290" s="205"/>
      <c r="L290" s="205"/>
    </row>
    <row r="291" spans="1:12" ht="26.25" hidden="1" customHeight="1" thickBot="1">
      <c r="A291" s="232" t="s">
        <v>302</v>
      </c>
      <c r="B291" s="250" t="s">
        <v>555</v>
      </c>
      <c r="C291" s="231">
        <v>0</v>
      </c>
      <c r="D291" s="210"/>
      <c r="E291" s="210"/>
      <c r="F291" s="210"/>
      <c r="G291" s="246"/>
      <c r="H291" s="283"/>
      <c r="I291" s="329"/>
      <c r="J291" s="329"/>
      <c r="K291" s="215"/>
      <c r="L291" s="215"/>
    </row>
    <row r="292" spans="1:12" ht="13.5" hidden="1" customHeight="1" thickBot="1">
      <c r="A292" s="232"/>
      <c r="B292" s="250"/>
      <c r="C292" s="231"/>
      <c r="D292" s="210" t="s">
        <v>496</v>
      </c>
      <c r="E292" s="210" t="s">
        <v>510</v>
      </c>
      <c r="F292" s="210" t="s">
        <v>495</v>
      </c>
      <c r="G292" s="246" t="s">
        <v>554</v>
      </c>
      <c r="H292" s="283">
        <v>0</v>
      </c>
      <c r="I292" s="329"/>
      <c r="J292" s="329"/>
      <c r="K292" s="215"/>
      <c r="L292" s="215"/>
    </row>
    <row r="293" spans="1:12" ht="13.5" hidden="1" customHeight="1" thickBot="1">
      <c r="A293" s="232"/>
      <c r="B293" s="250"/>
      <c r="C293" s="231"/>
      <c r="D293" s="210" t="s">
        <v>496</v>
      </c>
      <c r="E293" s="210" t="s">
        <v>510</v>
      </c>
      <c r="F293" s="210" t="s">
        <v>509</v>
      </c>
      <c r="G293" s="246" t="s">
        <v>553</v>
      </c>
      <c r="H293" s="283">
        <v>0</v>
      </c>
      <c r="I293" s="329"/>
      <c r="J293" s="329"/>
      <c r="K293" s="215"/>
      <c r="L293" s="215"/>
    </row>
    <row r="294" spans="1:12" ht="13.5" hidden="1" customHeight="1" thickBot="1">
      <c r="A294" s="232"/>
      <c r="B294" s="250"/>
      <c r="C294" s="231"/>
      <c r="D294" s="210" t="s">
        <v>496</v>
      </c>
      <c r="E294" s="210" t="s">
        <v>510</v>
      </c>
      <c r="F294" s="210" t="s">
        <v>501</v>
      </c>
      <c r="G294" s="246" t="s">
        <v>552</v>
      </c>
      <c r="H294" s="283">
        <v>0</v>
      </c>
      <c r="I294" s="329"/>
      <c r="J294" s="329"/>
      <c r="K294" s="215"/>
      <c r="L294" s="215"/>
    </row>
    <row r="295" spans="1:12" ht="13.5" hidden="1" customHeight="1" thickBot="1">
      <c r="A295" s="232"/>
      <c r="B295" s="210"/>
      <c r="C295" s="217"/>
      <c r="D295" s="210" t="s">
        <v>496</v>
      </c>
      <c r="E295" s="210">
        <v>7</v>
      </c>
      <c r="F295" s="210"/>
      <c r="G295" s="246" t="s">
        <v>551</v>
      </c>
      <c r="H295" s="281">
        <v>0</v>
      </c>
      <c r="I295" s="325"/>
      <c r="J295" s="325"/>
      <c r="K295" s="215"/>
      <c r="L295" s="215"/>
    </row>
    <row r="296" spans="1:12" ht="13.5" hidden="1" customHeight="1" thickBot="1">
      <c r="A296" s="254" t="s">
        <v>493</v>
      </c>
      <c r="B296" s="255"/>
      <c r="C296" s="233">
        <v>0</v>
      </c>
      <c r="D296" s="234"/>
      <c r="E296" s="234"/>
      <c r="F296" s="234"/>
      <c r="G296" s="263"/>
      <c r="H296" s="282">
        <v>0</v>
      </c>
      <c r="I296" s="324">
        <v>0</v>
      </c>
      <c r="J296" s="326"/>
      <c r="K296" s="215"/>
      <c r="L296" s="215"/>
    </row>
    <row r="297" spans="1:12" ht="13.5" hidden="1" customHeight="1" thickBot="1">
      <c r="A297" s="232"/>
      <c r="B297" s="210"/>
      <c r="C297" s="218"/>
      <c r="D297" s="230"/>
      <c r="E297" s="230"/>
      <c r="F297" s="230"/>
      <c r="G297" s="246"/>
      <c r="H297" s="285"/>
      <c r="I297" s="337"/>
      <c r="J297" s="337"/>
      <c r="K297" s="215"/>
      <c r="L297" s="215"/>
    </row>
    <row r="298" spans="1:12" ht="13.5" hidden="1" customHeight="1" thickBot="1">
      <c r="A298" s="232" t="s">
        <v>300</v>
      </c>
      <c r="B298" s="250" t="s">
        <v>299</v>
      </c>
      <c r="C298" s="217">
        <v>0</v>
      </c>
      <c r="D298" s="210"/>
      <c r="E298" s="210"/>
      <c r="F298" s="210"/>
      <c r="G298" s="246"/>
      <c r="H298" s="283"/>
      <c r="I298" s="329"/>
      <c r="J298" s="329"/>
      <c r="K298" s="215"/>
      <c r="L298" s="215"/>
    </row>
    <row r="299" spans="1:12" ht="13.5" hidden="1" customHeight="1" thickBot="1">
      <c r="A299" s="232"/>
      <c r="B299" s="250"/>
      <c r="C299" s="217"/>
      <c r="D299" s="210" t="s">
        <v>503</v>
      </c>
      <c r="E299" s="210">
        <v>13</v>
      </c>
      <c r="F299" s="210"/>
      <c r="G299" s="343" t="s">
        <v>550</v>
      </c>
      <c r="H299" s="283">
        <v>0</v>
      </c>
      <c r="I299" s="329"/>
      <c r="J299" s="329"/>
      <c r="K299" s="215"/>
      <c r="L299" s="215"/>
    </row>
    <row r="300" spans="1:12" ht="13.5" hidden="1" customHeight="1" thickBot="1">
      <c r="A300" s="232"/>
      <c r="B300" s="210"/>
      <c r="C300" s="217"/>
      <c r="D300" s="210" t="s">
        <v>503</v>
      </c>
      <c r="E300" s="210">
        <v>30</v>
      </c>
      <c r="F300" s="210" t="s">
        <v>10</v>
      </c>
      <c r="G300" s="343" t="s">
        <v>614</v>
      </c>
      <c r="H300" s="281">
        <v>0</v>
      </c>
      <c r="I300" s="325"/>
      <c r="J300" s="325"/>
      <c r="K300" s="215"/>
      <c r="L300" s="215"/>
    </row>
    <row r="301" spans="1:12" ht="26.25" hidden="1" customHeight="1" thickBot="1">
      <c r="A301" s="232"/>
      <c r="B301" s="210"/>
      <c r="C301" s="217"/>
      <c r="D301" s="210" t="s">
        <v>496</v>
      </c>
      <c r="E301" s="210" t="s">
        <v>497</v>
      </c>
      <c r="F301" s="210">
        <v>2</v>
      </c>
      <c r="G301" s="343" t="s">
        <v>674</v>
      </c>
      <c r="H301" s="281">
        <v>0</v>
      </c>
      <c r="I301" s="325"/>
      <c r="J301" s="325"/>
      <c r="K301" s="215"/>
      <c r="L301" s="215"/>
    </row>
    <row r="302" spans="1:12" ht="24.75" hidden="1" customHeight="1">
      <c r="A302" s="232"/>
      <c r="B302" s="210"/>
      <c r="C302" s="217"/>
      <c r="D302" s="210" t="s">
        <v>496</v>
      </c>
      <c r="E302" s="210" t="s">
        <v>497</v>
      </c>
      <c r="F302" s="210">
        <v>3</v>
      </c>
      <c r="G302" s="343" t="s">
        <v>651</v>
      </c>
      <c r="H302" s="281">
        <v>0</v>
      </c>
      <c r="I302" s="325"/>
      <c r="J302" s="325"/>
      <c r="K302" s="215"/>
      <c r="L302" s="215"/>
    </row>
    <row r="303" spans="1:12" ht="12" hidden="1" customHeight="1">
      <c r="A303" s="232"/>
      <c r="B303" s="250"/>
      <c r="C303" s="217"/>
      <c r="D303" s="210" t="s">
        <v>496</v>
      </c>
      <c r="E303" s="210" t="s">
        <v>497</v>
      </c>
      <c r="F303" s="210">
        <v>5</v>
      </c>
      <c r="G303" s="343" t="s">
        <v>652</v>
      </c>
      <c r="H303" s="281">
        <v>0</v>
      </c>
      <c r="I303" s="329"/>
      <c r="J303" s="329"/>
      <c r="K303" s="215"/>
      <c r="L303" s="215"/>
    </row>
    <row r="304" spans="1:12" ht="13.5" hidden="1" customHeight="1" thickBot="1">
      <c r="A304" s="232"/>
      <c r="B304" s="250"/>
      <c r="C304" s="217"/>
      <c r="D304" s="210" t="s">
        <v>496</v>
      </c>
      <c r="E304" s="210">
        <v>5</v>
      </c>
      <c r="F304" s="210">
        <v>6</v>
      </c>
      <c r="G304" s="343" t="s">
        <v>549</v>
      </c>
      <c r="H304" s="283">
        <v>0</v>
      </c>
      <c r="I304" s="329"/>
      <c r="J304" s="329"/>
      <c r="K304" s="215"/>
      <c r="L304" s="215"/>
    </row>
    <row r="305" spans="1:12" ht="26.25" hidden="1" customHeight="1" thickBot="1">
      <c r="A305" s="232"/>
      <c r="B305" s="250"/>
      <c r="C305" s="217"/>
      <c r="D305" s="210" t="s">
        <v>496</v>
      </c>
      <c r="E305" s="210">
        <v>5</v>
      </c>
      <c r="F305" s="210">
        <v>7</v>
      </c>
      <c r="G305" s="343" t="s">
        <v>548</v>
      </c>
      <c r="H305" s="283">
        <v>0</v>
      </c>
      <c r="I305" s="329"/>
      <c r="J305" s="329"/>
      <c r="K305" s="215"/>
      <c r="L305" s="215"/>
    </row>
    <row r="306" spans="1:12" ht="13.5" hidden="1" customHeight="1" thickBot="1">
      <c r="A306" s="232"/>
      <c r="B306" s="250"/>
      <c r="C306" s="217"/>
      <c r="D306" s="210" t="s">
        <v>496</v>
      </c>
      <c r="E306" s="210">
        <v>5</v>
      </c>
      <c r="F306" s="210">
        <v>8</v>
      </c>
      <c r="G306" s="343" t="s">
        <v>547</v>
      </c>
      <c r="H306" s="283">
        <v>0</v>
      </c>
      <c r="I306" s="329"/>
      <c r="J306" s="329"/>
      <c r="K306" s="205"/>
      <c r="L306" s="215"/>
    </row>
    <row r="307" spans="1:12" ht="24.75" hidden="1" customHeight="1">
      <c r="A307" s="232"/>
      <c r="B307" s="250"/>
      <c r="C307" s="217"/>
      <c r="D307" s="210" t="s">
        <v>496</v>
      </c>
      <c r="E307" s="210">
        <v>5</v>
      </c>
      <c r="F307" s="210">
        <v>9</v>
      </c>
      <c r="G307" s="343" t="s">
        <v>546</v>
      </c>
      <c r="H307" s="283">
        <v>0</v>
      </c>
      <c r="I307" s="329"/>
      <c r="J307" s="329"/>
      <c r="K307" s="205"/>
      <c r="L307" s="215"/>
    </row>
    <row r="308" spans="1:12" ht="13.5" hidden="1" customHeight="1" thickBot="1">
      <c r="A308" s="257"/>
      <c r="B308" s="253"/>
      <c r="C308" s="218"/>
      <c r="D308" s="218"/>
      <c r="E308" s="218"/>
      <c r="F308" s="218"/>
      <c r="G308" s="264"/>
      <c r="H308" s="283"/>
      <c r="I308" s="205"/>
      <c r="J308" s="205"/>
      <c r="K308" s="205"/>
      <c r="L308" s="205"/>
    </row>
    <row r="309" spans="1:12" ht="24.75" hidden="1" customHeight="1">
      <c r="A309" s="232"/>
      <c r="B309" s="250"/>
      <c r="C309" s="217"/>
      <c r="D309" s="210" t="s">
        <v>496</v>
      </c>
      <c r="E309" s="210">
        <v>5</v>
      </c>
      <c r="F309" s="210">
        <v>13</v>
      </c>
      <c r="G309" s="343" t="s">
        <v>545</v>
      </c>
      <c r="H309" s="283">
        <v>0</v>
      </c>
      <c r="I309" s="329"/>
      <c r="J309" s="329"/>
      <c r="K309" s="205"/>
      <c r="L309" s="215"/>
    </row>
    <row r="310" spans="1:12" ht="24.75" hidden="1" customHeight="1">
      <c r="A310" s="232"/>
      <c r="B310" s="250"/>
      <c r="C310" s="217"/>
      <c r="D310" s="210" t="s">
        <v>496</v>
      </c>
      <c r="E310" s="210">
        <v>5</v>
      </c>
      <c r="F310" s="210">
        <v>14</v>
      </c>
      <c r="G310" s="343" t="s">
        <v>544</v>
      </c>
      <c r="H310" s="283">
        <v>0</v>
      </c>
      <c r="I310" s="329"/>
      <c r="J310" s="329"/>
      <c r="K310" s="205"/>
      <c r="L310" s="215"/>
    </row>
    <row r="311" spans="1:12" ht="24.75" hidden="1" customHeight="1">
      <c r="A311" s="232"/>
      <c r="B311" s="250"/>
      <c r="C311" s="217"/>
      <c r="D311" s="210" t="s">
        <v>496</v>
      </c>
      <c r="E311" s="210">
        <v>6</v>
      </c>
      <c r="F311" s="210">
        <v>1</v>
      </c>
      <c r="G311" s="343" t="s">
        <v>515</v>
      </c>
      <c r="H311" s="283">
        <v>0</v>
      </c>
      <c r="I311" s="329"/>
      <c r="J311" s="329"/>
      <c r="K311" s="205"/>
      <c r="L311" s="215"/>
    </row>
    <row r="312" spans="1:12" ht="36" hidden="1" customHeight="1" thickBot="1">
      <c r="A312" s="232"/>
      <c r="B312" s="250"/>
      <c r="C312" s="217"/>
      <c r="D312" s="210" t="s">
        <v>496</v>
      </c>
      <c r="E312" s="210" t="s">
        <v>494</v>
      </c>
      <c r="F312" s="210"/>
      <c r="G312" s="322" t="s">
        <v>543</v>
      </c>
      <c r="H312" s="283">
        <v>0</v>
      </c>
      <c r="I312" s="329"/>
      <c r="J312" s="329"/>
      <c r="K312" s="205"/>
      <c r="L312" s="215"/>
    </row>
    <row r="313" spans="1:12" ht="13.5" hidden="1" customHeight="1" thickBot="1">
      <c r="A313" s="254" t="s">
        <v>493</v>
      </c>
      <c r="B313" s="255"/>
      <c r="C313" s="233">
        <v>0</v>
      </c>
      <c r="D313" s="234"/>
      <c r="E313" s="234"/>
      <c r="F313" s="234"/>
      <c r="G313" s="263"/>
      <c r="H313" s="282">
        <v>0</v>
      </c>
      <c r="I313" s="324">
        <v>0</v>
      </c>
      <c r="J313" s="326"/>
      <c r="K313" s="237"/>
      <c r="L313" s="215"/>
    </row>
    <row r="314" spans="1:12" ht="13.5" hidden="1" customHeight="1" thickBot="1">
      <c r="A314" s="232"/>
      <c r="B314" s="210"/>
      <c r="C314" s="218"/>
      <c r="D314" s="230"/>
      <c r="E314" s="230"/>
      <c r="F314" s="230"/>
      <c r="G314" s="246"/>
      <c r="H314" s="285"/>
      <c r="I314" s="337"/>
      <c r="J314" s="337"/>
      <c r="K314" s="205"/>
      <c r="L314" s="215"/>
    </row>
    <row r="315" spans="1:12" ht="26.25" hidden="1" customHeight="1" thickBot="1">
      <c r="A315" s="232" t="s">
        <v>292</v>
      </c>
      <c r="B315" s="249" t="s">
        <v>542</v>
      </c>
      <c r="C315" s="217">
        <v>0</v>
      </c>
      <c r="D315" s="210"/>
      <c r="E315" s="210"/>
      <c r="F315" s="210"/>
      <c r="G315" s="246"/>
      <c r="H315" s="283"/>
      <c r="I315" s="329"/>
      <c r="J315" s="329"/>
      <c r="K315" s="205"/>
      <c r="L315" s="215"/>
    </row>
    <row r="316" spans="1:12" ht="13.5" hidden="1" customHeight="1" thickBot="1">
      <c r="A316" s="232"/>
      <c r="B316" s="210"/>
      <c r="C316" s="217"/>
      <c r="D316" s="210" t="s">
        <v>496</v>
      </c>
      <c r="E316" s="210" t="s">
        <v>510</v>
      </c>
      <c r="F316" s="210" t="s">
        <v>495</v>
      </c>
      <c r="G316" s="246" t="s">
        <v>541</v>
      </c>
      <c r="H316" s="281">
        <v>0</v>
      </c>
      <c r="I316" s="325"/>
      <c r="J316" s="325"/>
      <c r="K316" s="205"/>
      <c r="L316" s="215"/>
    </row>
    <row r="317" spans="1:12" ht="13.5" hidden="1" customHeight="1" thickBot="1">
      <c r="A317" s="254" t="s">
        <v>493</v>
      </c>
      <c r="B317" s="255"/>
      <c r="C317" s="233">
        <v>0</v>
      </c>
      <c r="D317" s="234"/>
      <c r="E317" s="234"/>
      <c r="F317" s="234"/>
      <c r="G317" s="263"/>
      <c r="H317" s="282">
        <v>0</v>
      </c>
      <c r="I317" s="324">
        <v>0</v>
      </c>
      <c r="J317" s="326"/>
      <c r="K317" s="237"/>
      <c r="L317" s="215"/>
    </row>
    <row r="318" spans="1:12" ht="13.5" hidden="1" customHeight="1" thickBot="1">
      <c r="A318" s="232"/>
      <c r="B318" s="210"/>
      <c r="C318" s="217"/>
      <c r="D318" s="219"/>
      <c r="E318" s="219"/>
      <c r="F318" s="219"/>
      <c r="G318" s="261"/>
      <c r="H318" s="287"/>
      <c r="I318" s="336"/>
      <c r="J318" s="336"/>
      <c r="K318" s="205"/>
      <c r="L318" s="215"/>
    </row>
    <row r="319" spans="1:12" ht="13.5" hidden="1" customHeight="1" thickBot="1">
      <c r="A319" s="232" t="s">
        <v>287</v>
      </c>
      <c r="B319" s="249" t="s">
        <v>286</v>
      </c>
      <c r="C319" s="384">
        <v>0</v>
      </c>
      <c r="D319" s="210"/>
      <c r="E319" s="210"/>
      <c r="F319" s="210"/>
      <c r="G319" s="246"/>
      <c r="H319" s="283"/>
      <c r="I319" s="329"/>
      <c r="J319" s="329"/>
      <c r="K319" s="205"/>
      <c r="L319" s="215"/>
    </row>
    <row r="320" spans="1:12" ht="13.5" hidden="1" customHeight="1" thickBot="1">
      <c r="A320" s="232"/>
      <c r="B320" s="249"/>
      <c r="C320" s="384"/>
      <c r="D320" s="210"/>
      <c r="E320" s="210"/>
      <c r="F320" s="210"/>
      <c r="G320" s="246"/>
      <c r="H320" s="283"/>
      <c r="I320" s="329"/>
      <c r="J320" s="329"/>
      <c r="K320" s="205"/>
      <c r="L320" s="215"/>
    </row>
    <row r="321" spans="1:12" ht="13.5" hidden="1" customHeight="1" thickBot="1">
      <c r="A321" s="254" t="s">
        <v>493</v>
      </c>
      <c r="B321" s="255"/>
      <c r="C321" s="233">
        <v>0</v>
      </c>
      <c r="D321" s="234"/>
      <c r="E321" s="234"/>
      <c r="F321" s="234"/>
      <c r="G321" s="263"/>
      <c r="H321" s="282">
        <v>0</v>
      </c>
      <c r="I321" s="324">
        <v>0</v>
      </c>
      <c r="J321" s="326"/>
      <c r="K321" s="205"/>
      <c r="L321" s="215"/>
    </row>
    <row r="322" spans="1:12" ht="13.5" hidden="1" customHeight="1" thickBot="1">
      <c r="A322" s="232"/>
      <c r="B322" s="210"/>
      <c r="C322" s="217"/>
      <c r="D322" s="210"/>
      <c r="E322" s="210"/>
      <c r="F322" s="210"/>
      <c r="G322" s="246"/>
      <c r="H322" s="281"/>
      <c r="I322" s="325"/>
      <c r="J322" s="325"/>
      <c r="K322" s="205"/>
      <c r="L322" s="205"/>
    </row>
    <row r="323" spans="1:12" ht="13.5" hidden="1" customHeight="1" thickBot="1">
      <c r="A323" s="232" t="s">
        <v>296</v>
      </c>
      <c r="B323" s="250" t="s">
        <v>295</v>
      </c>
      <c r="C323" s="231">
        <v>0</v>
      </c>
      <c r="D323" s="210"/>
      <c r="E323" s="210"/>
      <c r="F323" s="210"/>
      <c r="G323" s="246"/>
      <c r="H323" s="283"/>
      <c r="I323" s="329"/>
      <c r="J323" s="329"/>
      <c r="K323" s="205"/>
      <c r="L323" s="205"/>
    </row>
    <row r="324" spans="1:12" ht="13.5" hidden="1" customHeight="1" thickBot="1">
      <c r="A324" s="232"/>
      <c r="B324" s="250"/>
      <c r="C324" s="231"/>
      <c r="D324" s="210" t="s">
        <v>498</v>
      </c>
      <c r="E324" s="210">
        <v>10</v>
      </c>
      <c r="F324" s="210"/>
      <c r="G324" s="246" t="s">
        <v>521</v>
      </c>
      <c r="H324" s="283">
        <v>0</v>
      </c>
      <c r="I324" s="329"/>
      <c r="J324" s="329"/>
      <c r="K324" s="205"/>
      <c r="L324" s="205"/>
    </row>
    <row r="325" spans="1:12" ht="13.5" hidden="1" customHeight="1" thickBot="1">
      <c r="A325" s="254" t="s">
        <v>493</v>
      </c>
      <c r="B325" s="255"/>
      <c r="C325" s="233">
        <v>0</v>
      </c>
      <c r="D325" s="234"/>
      <c r="E325" s="234"/>
      <c r="F325" s="234"/>
      <c r="G325" s="263"/>
      <c r="H325" s="282">
        <v>0</v>
      </c>
      <c r="I325" s="324">
        <v>0</v>
      </c>
      <c r="J325" s="326"/>
      <c r="K325" s="205"/>
      <c r="L325" s="205"/>
    </row>
    <row r="326" spans="1:12" s="89" customFormat="1">
      <c r="A326" s="375"/>
      <c r="B326" s="357"/>
      <c r="C326" s="404"/>
      <c r="D326" s="357"/>
      <c r="E326" s="357"/>
      <c r="F326" s="357"/>
      <c r="G326" s="370"/>
      <c r="H326" s="461"/>
      <c r="I326" s="244"/>
      <c r="J326" s="244"/>
      <c r="K326" s="272"/>
      <c r="L326" s="304"/>
    </row>
    <row r="327" spans="1:12" s="89" customFormat="1">
      <c r="A327" s="288" t="s">
        <v>275</v>
      </c>
      <c r="B327" s="214" t="s">
        <v>274</v>
      </c>
      <c r="C327" s="244">
        <v>819864006.51999998</v>
      </c>
      <c r="D327" s="214"/>
      <c r="E327" s="214"/>
      <c r="F327" s="214"/>
      <c r="G327" s="279"/>
      <c r="H327" s="321"/>
      <c r="I327" s="244"/>
      <c r="J327" s="244"/>
      <c r="K327" s="272"/>
      <c r="L327" s="304"/>
    </row>
    <row r="328" spans="1:12" s="89" customFormat="1">
      <c r="A328" s="288"/>
      <c r="B328" s="214"/>
      <c r="C328" s="244"/>
      <c r="D328" s="214" t="s">
        <v>506</v>
      </c>
      <c r="E328" s="214" t="s">
        <v>495</v>
      </c>
      <c r="F328" s="214"/>
      <c r="G328" s="460" t="s">
        <v>540</v>
      </c>
      <c r="H328" s="321">
        <v>195025909.87</v>
      </c>
      <c r="I328" s="244"/>
      <c r="J328" s="244"/>
      <c r="K328" s="272"/>
      <c r="L328" s="304"/>
    </row>
    <row r="329" spans="1:12" s="89" customFormat="1">
      <c r="A329" s="288"/>
      <c r="B329" s="214"/>
      <c r="C329" s="244"/>
      <c r="D329" s="214" t="s">
        <v>506</v>
      </c>
      <c r="E329" s="214" t="s">
        <v>510</v>
      </c>
      <c r="F329" s="214"/>
      <c r="G329" s="460" t="s">
        <v>539</v>
      </c>
      <c r="H329" s="321">
        <v>4660</v>
      </c>
      <c r="I329" s="244"/>
      <c r="J329" s="244"/>
      <c r="K329" s="272"/>
      <c r="L329" s="304"/>
    </row>
    <row r="330" spans="1:12" s="89" customFormat="1">
      <c r="A330" s="288"/>
      <c r="B330" s="214"/>
      <c r="C330" s="244"/>
      <c r="D330" s="214" t="s">
        <v>506</v>
      </c>
      <c r="E330" s="214" t="s">
        <v>509</v>
      </c>
      <c r="F330" s="214"/>
      <c r="G330" s="460" t="s">
        <v>538</v>
      </c>
      <c r="H330" s="321">
        <v>15076018.859999999</v>
      </c>
      <c r="I330" s="244"/>
      <c r="J330" s="244"/>
      <c r="K330" s="272"/>
      <c r="L330" s="304"/>
    </row>
    <row r="331" spans="1:12" s="89" customFormat="1" ht="12.75" hidden="1" customHeight="1">
      <c r="A331" s="288"/>
      <c r="B331" s="214"/>
      <c r="C331" s="244"/>
      <c r="D331" s="214" t="s">
        <v>632</v>
      </c>
      <c r="E331" s="214" t="s">
        <v>501</v>
      </c>
      <c r="F331" s="214"/>
      <c r="G331" s="460" t="s">
        <v>630</v>
      </c>
      <c r="H331" s="321">
        <v>0</v>
      </c>
      <c r="I331" s="244"/>
      <c r="J331" s="244"/>
      <c r="K331" s="272"/>
      <c r="L331" s="304"/>
    </row>
    <row r="332" spans="1:12" s="89" customFormat="1" ht="25.5">
      <c r="A332" s="288"/>
      <c r="B332" s="214"/>
      <c r="C332" s="244"/>
      <c r="D332" s="214" t="s">
        <v>496</v>
      </c>
      <c r="E332" s="214" t="s">
        <v>495</v>
      </c>
      <c r="F332" s="214">
        <v>10</v>
      </c>
      <c r="G332" s="460" t="s">
        <v>684</v>
      </c>
      <c r="H332" s="321">
        <v>450000000</v>
      </c>
      <c r="I332" s="244"/>
      <c r="J332" s="244"/>
      <c r="K332" s="272"/>
      <c r="L332" s="304"/>
    </row>
    <row r="333" spans="1:12" s="89" customFormat="1" ht="25.5">
      <c r="A333" s="288"/>
      <c r="B333" s="214"/>
      <c r="C333" s="244"/>
      <c r="D333" s="214" t="s">
        <v>496</v>
      </c>
      <c r="E333" s="214" t="s">
        <v>510</v>
      </c>
      <c r="F333" s="214">
        <v>16</v>
      </c>
      <c r="G333" s="460" t="s">
        <v>649</v>
      </c>
      <c r="H333" s="321">
        <v>4770447.87</v>
      </c>
      <c r="I333" s="244"/>
      <c r="J333" s="244"/>
      <c r="K333" s="272"/>
      <c r="L333" s="304"/>
    </row>
    <row r="334" spans="1:12" s="89" customFormat="1" ht="25.5" hidden="1" customHeight="1">
      <c r="A334" s="288"/>
      <c r="B334" s="214"/>
      <c r="C334" s="244"/>
      <c r="D334" s="214" t="s">
        <v>496</v>
      </c>
      <c r="E334" s="214" t="s">
        <v>510</v>
      </c>
      <c r="F334" s="214">
        <v>12</v>
      </c>
      <c r="G334" s="460" t="s">
        <v>685</v>
      </c>
      <c r="H334" s="321">
        <v>0</v>
      </c>
      <c r="I334" s="244"/>
      <c r="J334" s="244"/>
      <c r="K334" s="272"/>
      <c r="L334" s="304"/>
    </row>
    <row r="335" spans="1:12" s="89" customFormat="1" ht="12.75" hidden="1" customHeight="1">
      <c r="A335" s="288"/>
      <c r="B335" s="214"/>
      <c r="C335" s="244"/>
      <c r="D335" s="214" t="s">
        <v>496</v>
      </c>
      <c r="E335" s="214" t="s">
        <v>510</v>
      </c>
      <c r="F335" s="214">
        <v>13</v>
      </c>
      <c r="G335" s="460" t="s">
        <v>686</v>
      </c>
      <c r="H335" s="321">
        <v>0</v>
      </c>
      <c r="I335" s="244"/>
      <c r="J335" s="244"/>
      <c r="K335" s="272"/>
      <c r="L335" s="304"/>
    </row>
    <row r="336" spans="1:12" s="89" customFormat="1" ht="12.75" hidden="1" customHeight="1">
      <c r="A336" s="288"/>
      <c r="B336" s="214"/>
      <c r="C336" s="244"/>
      <c r="D336" s="214" t="s">
        <v>496</v>
      </c>
      <c r="E336" s="214" t="s">
        <v>510</v>
      </c>
      <c r="F336" s="214">
        <v>14</v>
      </c>
      <c r="G336" s="460" t="s">
        <v>687</v>
      </c>
      <c r="H336" s="321">
        <v>0</v>
      </c>
      <c r="I336" s="244"/>
      <c r="J336" s="244"/>
      <c r="K336" s="272"/>
      <c r="L336" s="304"/>
    </row>
    <row r="337" spans="1:12" s="89" customFormat="1" ht="25.5" hidden="1" customHeight="1">
      <c r="A337" s="288"/>
      <c r="B337" s="214"/>
      <c r="C337" s="244"/>
      <c r="D337" s="214" t="s">
        <v>496</v>
      </c>
      <c r="E337" s="214" t="s">
        <v>510</v>
      </c>
      <c r="F337" s="214">
        <v>15</v>
      </c>
      <c r="G337" s="460" t="s">
        <v>688</v>
      </c>
      <c r="H337" s="321">
        <v>0</v>
      </c>
      <c r="I337" s="244"/>
      <c r="J337" s="244"/>
      <c r="K337" s="272"/>
      <c r="L337" s="304"/>
    </row>
    <row r="338" spans="1:12" s="89" customFormat="1" ht="10.5" customHeight="1">
      <c r="A338" s="288"/>
      <c r="B338" s="214"/>
      <c r="C338" s="244"/>
      <c r="D338" s="214" t="s">
        <v>496</v>
      </c>
      <c r="E338" s="214" t="s">
        <v>497</v>
      </c>
      <c r="F338" s="214">
        <v>57</v>
      </c>
      <c r="G338" s="460" t="s">
        <v>677</v>
      </c>
      <c r="H338" s="321">
        <v>1250000</v>
      </c>
      <c r="I338" s="244"/>
      <c r="J338" s="244"/>
      <c r="K338" s="272"/>
      <c r="L338" s="304"/>
    </row>
    <row r="339" spans="1:12" s="89" customFormat="1">
      <c r="A339" s="288"/>
      <c r="B339" s="214"/>
      <c r="C339" s="244"/>
      <c r="D339" s="214" t="s">
        <v>496</v>
      </c>
      <c r="E339" s="214" t="s">
        <v>514</v>
      </c>
      <c r="F339" s="214" t="s">
        <v>509</v>
      </c>
      <c r="G339" s="460" t="s">
        <v>689</v>
      </c>
      <c r="H339" s="321">
        <v>83236969.920000002</v>
      </c>
      <c r="I339" s="244"/>
      <c r="J339" s="244"/>
      <c r="K339" s="272"/>
      <c r="L339" s="304"/>
    </row>
    <row r="340" spans="1:12" s="89" customFormat="1" ht="25.5">
      <c r="A340" s="288"/>
      <c r="B340" s="214"/>
      <c r="C340" s="244"/>
      <c r="D340" s="214" t="s">
        <v>496</v>
      </c>
      <c r="E340" s="214" t="s">
        <v>514</v>
      </c>
      <c r="F340" s="214">
        <v>25</v>
      </c>
      <c r="G340" s="460" t="s">
        <v>658</v>
      </c>
      <c r="H340" s="321">
        <v>43500000</v>
      </c>
      <c r="I340" s="244"/>
      <c r="J340" s="244"/>
      <c r="K340" s="272"/>
      <c r="L340" s="304"/>
    </row>
    <row r="341" spans="1:12" s="89" customFormat="1">
      <c r="A341" s="288"/>
      <c r="B341" s="214"/>
      <c r="C341" s="244"/>
      <c r="D341" s="214" t="s">
        <v>496</v>
      </c>
      <c r="E341" s="214" t="s">
        <v>514</v>
      </c>
      <c r="F341" s="214">
        <v>31</v>
      </c>
      <c r="G341" s="460" t="s">
        <v>659</v>
      </c>
      <c r="H341" s="321">
        <v>20000000</v>
      </c>
      <c r="I341" s="244"/>
      <c r="J341" s="244"/>
      <c r="K341" s="272"/>
      <c r="L341" s="304"/>
    </row>
    <row r="342" spans="1:12" s="89" customFormat="1" ht="26.25" thickBot="1">
      <c r="A342" s="288"/>
      <c r="B342" s="214"/>
      <c r="C342" s="244"/>
      <c r="D342" s="214" t="s">
        <v>496</v>
      </c>
      <c r="E342" s="214" t="s">
        <v>514</v>
      </c>
      <c r="F342" s="214">
        <v>57</v>
      </c>
      <c r="G342" s="460" t="s">
        <v>662</v>
      </c>
      <c r="H342" s="321">
        <v>7000000</v>
      </c>
      <c r="I342" s="244"/>
      <c r="J342" s="244"/>
      <c r="K342" s="272"/>
      <c r="L342" s="304"/>
    </row>
    <row r="343" spans="1:12" s="89" customFormat="1" ht="13.5" hidden="1" customHeight="1" thickBot="1">
      <c r="A343" s="288"/>
      <c r="B343" s="214"/>
      <c r="C343" s="244"/>
      <c r="D343" s="214" t="s">
        <v>496</v>
      </c>
      <c r="E343" s="214" t="s">
        <v>514</v>
      </c>
      <c r="F343" s="214">
        <v>24</v>
      </c>
      <c r="G343" s="460" t="s">
        <v>690</v>
      </c>
      <c r="H343" s="321">
        <v>0</v>
      </c>
      <c r="I343" s="244"/>
      <c r="J343" s="244"/>
      <c r="K343" s="272"/>
      <c r="L343" s="304"/>
    </row>
    <row r="344" spans="1:12" s="89" customFormat="1" ht="13.5" hidden="1" customHeight="1" thickBot="1">
      <c r="A344" s="288"/>
      <c r="B344" s="214"/>
      <c r="C344" s="244"/>
      <c r="D344" s="214" t="s">
        <v>496</v>
      </c>
      <c r="E344" s="214" t="s">
        <v>514</v>
      </c>
      <c r="F344" s="214">
        <v>25</v>
      </c>
      <c r="G344" s="460" t="s">
        <v>691</v>
      </c>
      <c r="H344" s="321">
        <v>0</v>
      </c>
      <c r="I344" s="244"/>
      <c r="J344" s="244"/>
      <c r="K344" s="272"/>
      <c r="L344" s="304"/>
    </row>
    <row r="345" spans="1:12" s="89" customFormat="1" ht="13.5" hidden="1" customHeight="1" thickBot="1">
      <c r="A345" s="288"/>
      <c r="B345" s="214"/>
      <c r="C345" s="244"/>
      <c r="D345" s="214" t="s">
        <v>496</v>
      </c>
      <c r="E345" s="214" t="s">
        <v>499</v>
      </c>
      <c r="F345" s="214">
        <v>22</v>
      </c>
      <c r="G345" s="460" t="s">
        <v>692</v>
      </c>
      <c r="H345" s="321">
        <v>0</v>
      </c>
      <c r="I345" s="244"/>
      <c r="J345" s="244"/>
      <c r="K345" s="272"/>
      <c r="L345" s="304"/>
    </row>
    <row r="346" spans="1:12" s="89" customFormat="1" ht="26.25" hidden="1" customHeight="1" thickBot="1">
      <c r="A346" s="288"/>
      <c r="B346" s="214"/>
      <c r="C346" s="244"/>
      <c r="D346" s="214" t="s">
        <v>496</v>
      </c>
      <c r="E346" s="214" t="s">
        <v>514</v>
      </c>
      <c r="F346" s="214">
        <v>23</v>
      </c>
      <c r="G346" s="460" t="s">
        <v>693</v>
      </c>
      <c r="H346" s="321">
        <v>0</v>
      </c>
      <c r="I346" s="244"/>
      <c r="J346" s="244"/>
      <c r="K346" s="272"/>
      <c r="L346" s="304"/>
    </row>
    <row r="347" spans="1:12" s="89" customFormat="1" ht="13.5" hidden="1" customHeight="1" thickBot="1">
      <c r="A347" s="288"/>
      <c r="B347" s="214"/>
      <c r="C347" s="244"/>
      <c r="D347" s="214" t="s">
        <v>496</v>
      </c>
      <c r="E347" s="214" t="s">
        <v>514</v>
      </c>
      <c r="F347" s="214">
        <v>26</v>
      </c>
      <c r="G347" s="460" t="s">
        <v>694</v>
      </c>
      <c r="H347" s="321">
        <v>0</v>
      </c>
      <c r="I347" s="244"/>
      <c r="J347" s="244"/>
      <c r="K347" s="272"/>
      <c r="L347" s="304"/>
    </row>
    <row r="348" spans="1:12" s="89" customFormat="1" ht="13.5" hidden="1" customHeight="1" thickBot="1">
      <c r="A348" s="288"/>
      <c r="B348" s="214"/>
      <c r="C348" s="244"/>
      <c r="D348" s="214" t="s">
        <v>496</v>
      </c>
      <c r="E348" s="214" t="s">
        <v>514</v>
      </c>
      <c r="F348" s="214">
        <v>27</v>
      </c>
      <c r="G348" s="460" t="s">
        <v>695</v>
      </c>
      <c r="H348" s="321">
        <v>0</v>
      </c>
      <c r="I348" s="244"/>
      <c r="J348" s="244"/>
      <c r="K348" s="272"/>
      <c r="L348" s="304"/>
    </row>
    <row r="349" spans="1:12" s="89" customFormat="1" ht="13.5" hidden="1" customHeight="1" thickBot="1">
      <c r="A349" s="288"/>
      <c r="B349" s="214"/>
      <c r="C349" s="244"/>
      <c r="D349" s="214"/>
      <c r="E349" s="214"/>
      <c r="F349" s="214"/>
      <c r="G349" s="460"/>
      <c r="H349" s="321"/>
      <c r="I349" s="244"/>
      <c r="J349" s="244"/>
      <c r="K349" s="272"/>
      <c r="L349" s="304"/>
    </row>
    <row r="350" spans="1:12" s="89" customFormat="1" ht="12" hidden="1" customHeight="1">
      <c r="A350" s="288"/>
      <c r="B350" s="214"/>
      <c r="C350" s="244"/>
      <c r="D350" s="214" t="s">
        <v>496</v>
      </c>
      <c r="E350" s="214" t="s">
        <v>499</v>
      </c>
      <c r="F350" s="214"/>
      <c r="G350" s="460" t="s">
        <v>513</v>
      </c>
      <c r="H350" s="321">
        <v>0</v>
      </c>
      <c r="I350" s="244"/>
      <c r="J350" s="244"/>
      <c r="K350" s="272"/>
      <c r="L350" s="304"/>
    </row>
    <row r="351" spans="1:12" s="89" customFormat="1" ht="13.5" hidden="1" customHeight="1" thickBot="1">
      <c r="A351" s="288"/>
      <c r="B351" s="214"/>
      <c r="C351" s="244"/>
      <c r="D351" s="214" t="s">
        <v>496</v>
      </c>
      <c r="E351" s="214" t="s">
        <v>494</v>
      </c>
      <c r="F351" s="214"/>
      <c r="G351" s="279" t="s">
        <v>533</v>
      </c>
      <c r="H351" s="321">
        <v>0</v>
      </c>
      <c r="I351" s="244"/>
      <c r="J351" s="244"/>
      <c r="K351" s="272"/>
      <c r="L351" s="304"/>
    </row>
    <row r="352" spans="1:12" s="89" customFormat="1" ht="13.5" thickBot="1">
      <c r="A352" s="406" t="s">
        <v>493</v>
      </c>
      <c r="B352" s="277"/>
      <c r="C352" s="407">
        <v>819864006.51999998</v>
      </c>
      <c r="D352" s="277"/>
      <c r="E352" s="277"/>
      <c r="F352" s="277"/>
      <c r="G352" s="294"/>
      <c r="H352" s="405">
        <v>819864006.51999998</v>
      </c>
      <c r="I352" s="244">
        <v>0</v>
      </c>
      <c r="J352" s="244"/>
      <c r="K352" s="272"/>
      <c r="L352" s="304"/>
    </row>
    <row r="353" spans="1:12" ht="13.5" hidden="1" customHeight="1" thickBot="1">
      <c r="A353" s="318"/>
      <c r="B353" s="319" t="s">
        <v>10</v>
      </c>
      <c r="C353" s="409"/>
      <c r="D353" s="280"/>
      <c r="E353" s="280"/>
      <c r="F353" s="280"/>
      <c r="G353" s="410"/>
      <c r="H353" s="411"/>
      <c r="I353" s="235"/>
      <c r="J353" s="205"/>
      <c r="K353" s="215"/>
      <c r="L353" s="215"/>
    </row>
    <row r="354" spans="1:12" ht="13.5" hidden="1" customHeight="1" thickBot="1">
      <c r="A354" s="412" t="s">
        <v>271</v>
      </c>
      <c r="B354" s="413" t="s">
        <v>270</v>
      </c>
      <c r="C354" s="413">
        <v>0</v>
      </c>
      <c r="D354" s="210"/>
      <c r="E354" s="210"/>
      <c r="F354" s="210"/>
      <c r="G354" s="414"/>
      <c r="H354" s="408"/>
      <c r="I354" s="235"/>
      <c r="J354" s="222" t="e">
        <v>#REF!</v>
      </c>
      <c r="K354" s="215"/>
      <c r="L354" s="215"/>
    </row>
    <row r="355" spans="1:12" ht="13.5" hidden="1" customHeight="1" thickBot="1">
      <c r="A355" s="412"/>
      <c r="B355" s="413"/>
      <c r="C355" s="413"/>
      <c r="D355" s="210" t="s">
        <v>532</v>
      </c>
      <c r="E355" s="210" t="s">
        <v>495</v>
      </c>
      <c r="F355" s="210">
        <v>1</v>
      </c>
      <c r="G355" s="415" t="s">
        <v>696</v>
      </c>
      <c r="H355" s="408">
        <v>0</v>
      </c>
      <c r="I355" s="235"/>
      <c r="J355" s="205"/>
      <c r="K355" s="215"/>
      <c r="L355" s="215"/>
    </row>
    <row r="356" spans="1:12" ht="13.5" hidden="1" customHeight="1" thickBot="1">
      <c r="A356" s="412"/>
      <c r="B356" s="413"/>
      <c r="C356" s="413"/>
      <c r="D356" s="210" t="s">
        <v>532</v>
      </c>
      <c r="E356" s="210" t="s">
        <v>495</v>
      </c>
      <c r="F356" s="210">
        <v>2</v>
      </c>
      <c r="G356" s="415" t="s">
        <v>697</v>
      </c>
      <c r="H356" s="408">
        <v>0</v>
      </c>
      <c r="I356" s="235"/>
      <c r="J356" s="205"/>
      <c r="K356" s="215"/>
      <c r="L356" s="215"/>
    </row>
    <row r="357" spans="1:12" ht="26.25" hidden="1" customHeight="1" thickBot="1">
      <c r="A357" s="412"/>
      <c r="B357" s="413"/>
      <c r="C357" s="413"/>
      <c r="D357" s="210" t="s">
        <v>532</v>
      </c>
      <c r="E357" s="210" t="s">
        <v>510</v>
      </c>
      <c r="F357" s="210">
        <v>1</v>
      </c>
      <c r="G357" s="458" t="s">
        <v>698</v>
      </c>
      <c r="H357" s="408">
        <v>0</v>
      </c>
      <c r="I357" s="235"/>
      <c r="J357" s="205"/>
      <c r="K357" s="215"/>
      <c r="L357" s="215"/>
    </row>
    <row r="358" spans="1:12" ht="13.5" hidden="1" customHeight="1" thickBot="1">
      <c r="A358" s="412"/>
      <c r="B358" s="413"/>
      <c r="C358" s="413"/>
      <c r="D358" s="210" t="s">
        <v>532</v>
      </c>
      <c r="E358" s="210" t="s">
        <v>510</v>
      </c>
      <c r="F358" s="210">
        <v>2</v>
      </c>
      <c r="G358" s="458" t="s">
        <v>699</v>
      </c>
      <c r="H358" s="408">
        <v>0</v>
      </c>
      <c r="I358" s="235"/>
      <c r="J358" s="205"/>
      <c r="K358" s="215"/>
      <c r="L358" s="215"/>
    </row>
    <row r="359" spans="1:12" ht="12" hidden="1" customHeight="1">
      <c r="A359" s="412"/>
      <c r="B359" s="413"/>
      <c r="C359" s="413"/>
      <c r="D359" s="210" t="s">
        <v>532</v>
      </c>
      <c r="E359" s="210" t="s">
        <v>497</v>
      </c>
      <c r="F359" s="210">
        <v>1</v>
      </c>
      <c r="G359" s="468" t="s">
        <v>700</v>
      </c>
      <c r="H359" s="408" t="s">
        <v>633</v>
      </c>
      <c r="I359" s="235"/>
      <c r="J359" s="205"/>
      <c r="K359" s="215"/>
      <c r="L359" s="215"/>
    </row>
    <row r="360" spans="1:12" ht="26.25" hidden="1" customHeight="1" thickBot="1">
      <c r="A360" s="257"/>
      <c r="B360" s="253"/>
      <c r="C360" s="416"/>
      <c r="D360" s="210" t="s">
        <v>532</v>
      </c>
      <c r="E360" s="210" t="s">
        <v>514</v>
      </c>
      <c r="F360" s="210">
        <v>1</v>
      </c>
      <c r="G360" s="458" t="s">
        <v>701</v>
      </c>
      <c r="H360" s="408">
        <v>0</v>
      </c>
      <c r="I360" s="235"/>
      <c r="J360" s="205"/>
      <c r="K360" s="215"/>
      <c r="L360" s="215"/>
    </row>
    <row r="361" spans="1:12" ht="13.5" hidden="1" customHeight="1" thickBot="1">
      <c r="A361" s="257"/>
      <c r="B361" s="253"/>
      <c r="C361" s="416"/>
      <c r="D361" s="210" t="s">
        <v>532</v>
      </c>
      <c r="E361" s="210" t="s">
        <v>514</v>
      </c>
      <c r="F361" s="210">
        <v>2</v>
      </c>
      <c r="G361" s="415" t="s">
        <v>702</v>
      </c>
      <c r="H361" s="408">
        <v>0</v>
      </c>
      <c r="I361" s="235"/>
      <c r="J361" s="205"/>
      <c r="K361" s="215"/>
      <c r="L361" s="215"/>
    </row>
    <row r="362" spans="1:12" ht="26.25" hidden="1" customHeight="1" thickBot="1">
      <c r="A362" s="257"/>
      <c r="B362" s="253"/>
      <c r="C362" s="416"/>
      <c r="D362" s="210" t="s">
        <v>532</v>
      </c>
      <c r="E362" s="210" t="s">
        <v>494</v>
      </c>
      <c r="F362" s="210"/>
      <c r="G362" s="322" t="s">
        <v>531</v>
      </c>
      <c r="H362" s="408">
        <v>0</v>
      </c>
      <c r="I362" s="235"/>
      <c r="J362" s="205"/>
      <c r="K362" s="215"/>
      <c r="L362" s="215"/>
    </row>
    <row r="363" spans="1:12" ht="13.5" hidden="1" customHeight="1" thickBot="1">
      <c r="A363" s="257"/>
      <c r="B363" s="253"/>
      <c r="C363" s="416"/>
      <c r="D363" s="210" t="s">
        <v>496</v>
      </c>
      <c r="E363" s="210" t="s">
        <v>514</v>
      </c>
      <c r="F363" s="210" t="s">
        <v>495</v>
      </c>
      <c r="G363" s="415" t="s">
        <v>703</v>
      </c>
      <c r="H363" s="408">
        <v>0</v>
      </c>
      <c r="I363" s="235"/>
      <c r="J363" s="205"/>
      <c r="K363" s="215"/>
      <c r="L363" s="215"/>
    </row>
    <row r="364" spans="1:12" ht="13.5" hidden="1" customHeight="1" thickBot="1">
      <c r="A364" s="251"/>
      <c r="B364" s="252"/>
      <c r="C364" s="422"/>
      <c r="D364" s="226"/>
      <c r="E364" s="226"/>
      <c r="F364" s="226"/>
      <c r="G364" s="444"/>
      <c r="H364" s="445"/>
      <c r="I364" s="235"/>
      <c r="J364" s="205"/>
      <c r="K364" s="215"/>
      <c r="L364" s="215"/>
    </row>
    <row r="365" spans="1:12" s="90" customFormat="1" ht="13.5" hidden="1" customHeight="1" thickBot="1">
      <c r="A365" s="254" t="s">
        <v>493</v>
      </c>
      <c r="B365" s="255"/>
      <c r="C365" s="417">
        <v>0</v>
      </c>
      <c r="D365" s="234"/>
      <c r="E365" s="234"/>
      <c r="F365" s="234"/>
      <c r="G365" s="418"/>
      <c r="H365" s="419">
        <v>0</v>
      </c>
      <c r="I365" s="236">
        <v>0</v>
      </c>
      <c r="J365" s="223">
        <v>0</v>
      </c>
      <c r="K365" s="223">
        <v>-38374294.640000001</v>
      </c>
      <c r="L365" s="229"/>
    </row>
    <row r="366" spans="1:12">
      <c r="A366" s="412" t="s">
        <v>269</v>
      </c>
      <c r="B366" s="413" t="s">
        <v>268</v>
      </c>
      <c r="C366" s="413">
        <v>18800000</v>
      </c>
      <c r="D366" s="280"/>
      <c r="E366" s="280"/>
      <c r="F366" s="280"/>
      <c r="G366" s="410"/>
      <c r="H366" s="421"/>
      <c r="I366" s="235" t="s">
        <v>10</v>
      </c>
      <c r="J366" s="205"/>
      <c r="K366" s="215"/>
      <c r="L366" s="215"/>
    </row>
    <row r="367" spans="1:12" ht="12.75" hidden="1" customHeight="1">
      <c r="A367" s="232"/>
      <c r="B367" s="210"/>
      <c r="C367" s="416"/>
      <c r="D367" s="210" t="s">
        <v>503</v>
      </c>
      <c r="E367" s="210">
        <v>10</v>
      </c>
      <c r="F367" s="210"/>
      <c r="G367" s="322" t="s">
        <v>634</v>
      </c>
      <c r="H367" s="281">
        <v>0</v>
      </c>
      <c r="I367" s="235"/>
      <c r="J367" s="222">
        <v>89051228.420000002</v>
      </c>
      <c r="K367" s="225"/>
      <c r="L367" s="215"/>
    </row>
    <row r="368" spans="1:12" ht="26.25" thickBot="1">
      <c r="A368" s="241"/>
      <c r="B368" s="226"/>
      <c r="C368" s="422"/>
      <c r="D368" s="226" t="s">
        <v>496</v>
      </c>
      <c r="E368" s="226" t="s">
        <v>495</v>
      </c>
      <c r="F368" s="226">
        <v>17</v>
      </c>
      <c r="G368" s="458" t="s">
        <v>684</v>
      </c>
      <c r="H368" s="423">
        <v>18800000</v>
      </c>
      <c r="I368" s="235"/>
      <c r="J368" s="205"/>
      <c r="K368" s="225"/>
      <c r="L368" s="215"/>
    </row>
    <row r="369" spans="1:12" s="90" customFormat="1" ht="13.5" thickBot="1">
      <c r="A369" s="254" t="s">
        <v>493</v>
      </c>
      <c r="B369" s="255"/>
      <c r="C369" s="417">
        <v>18800000</v>
      </c>
      <c r="D369" s="234"/>
      <c r="E369" s="234"/>
      <c r="F369" s="234"/>
      <c r="G369" s="418"/>
      <c r="H369" s="282">
        <v>18800000</v>
      </c>
      <c r="I369" s="236">
        <v>0</v>
      </c>
      <c r="J369" s="223">
        <v>18800000</v>
      </c>
      <c r="K369" s="229"/>
      <c r="L369" s="229"/>
    </row>
    <row r="370" spans="1:12" ht="12.75" hidden="1" customHeight="1">
      <c r="A370" s="257"/>
      <c r="B370" s="259"/>
      <c r="C370" s="424"/>
      <c r="D370" s="210"/>
      <c r="E370" s="210"/>
      <c r="F370" s="210"/>
      <c r="G370" s="322"/>
      <c r="H370" s="283"/>
      <c r="I370" s="235"/>
      <c r="J370" s="205"/>
      <c r="K370" s="215"/>
      <c r="L370" s="215"/>
    </row>
    <row r="371" spans="1:12" ht="12.75" hidden="1" customHeight="1">
      <c r="A371" s="412" t="s">
        <v>267</v>
      </c>
      <c r="B371" s="413" t="s">
        <v>266</v>
      </c>
      <c r="C371" s="413">
        <v>0</v>
      </c>
      <c r="D371" s="210"/>
      <c r="E371" s="210"/>
      <c r="F371" s="210"/>
      <c r="G371" s="322"/>
      <c r="H371" s="408"/>
      <c r="I371" s="235"/>
      <c r="J371" s="205"/>
      <c r="K371" s="215"/>
      <c r="L371" s="215"/>
    </row>
    <row r="372" spans="1:12" ht="25.5" hidden="1" customHeight="1">
      <c r="A372" s="258"/>
      <c r="B372" s="259"/>
      <c r="C372" s="413"/>
      <c r="D372" s="210" t="s">
        <v>496</v>
      </c>
      <c r="E372" s="210" t="s">
        <v>499</v>
      </c>
      <c r="F372" s="210"/>
      <c r="G372" s="322" t="s">
        <v>531</v>
      </c>
      <c r="H372" s="408">
        <v>0</v>
      </c>
      <c r="I372" s="235"/>
      <c r="J372" s="205"/>
      <c r="K372" s="215"/>
      <c r="L372" s="215"/>
    </row>
    <row r="373" spans="1:12" ht="12.75" hidden="1" customHeight="1">
      <c r="A373" s="257"/>
      <c r="B373" s="253"/>
      <c r="C373" s="416"/>
      <c r="D373" s="210"/>
      <c r="E373" s="210"/>
      <c r="F373" s="210"/>
      <c r="G373" s="322"/>
      <c r="H373" s="281"/>
      <c r="I373" s="235"/>
      <c r="J373" s="205"/>
      <c r="K373" s="215"/>
      <c r="L373" s="215"/>
    </row>
    <row r="374" spans="1:12" s="90" customFormat="1" ht="13.5" hidden="1" customHeight="1" thickBot="1">
      <c r="A374" s="254" t="s">
        <v>493</v>
      </c>
      <c r="B374" s="255"/>
      <c r="C374" s="417">
        <v>0</v>
      </c>
      <c r="D374" s="234"/>
      <c r="E374" s="234"/>
      <c r="F374" s="234"/>
      <c r="G374" s="418"/>
      <c r="H374" s="282">
        <v>0</v>
      </c>
      <c r="I374" s="236">
        <v>0</v>
      </c>
      <c r="J374" s="223">
        <v>0</v>
      </c>
      <c r="K374" s="229"/>
      <c r="L374" s="229"/>
    </row>
    <row r="375" spans="1:12">
      <c r="A375" s="257"/>
      <c r="B375" s="259"/>
      <c r="C375" s="424"/>
      <c r="D375" s="210"/>
      <c r="E375" s="210"/>
      <c r="F375" s="210"/>
      <c r="G375" s="322"/>
      <c r="H375" s="283"/>
      <c r="I375" s="235"/>
      <c r="J375" s="205"/>
      <c r="K375" s="215"/>
      <c r="L375" s="215"/>
    </row>
    <row r="376" spans="1:12">
      <c r="A376" s="258" t="s">
        <v>265</v>
      </c>
      <c r="B376" s="413" t="s">
        <v>264</v>
      </c>
      <c r="C376" s="413">
        <v>1889684621.5</v>
      </c>
      <c r="D376" s="210" t="s">
        <v>498</v>
      </c>
      <c r="E376" s="210" t="s">
        <v>510</v>
      </c>
      <c r="F376" s="210"/>
      <c r="G376" s="322" t="s">
        <v>639</v>
      </c>
      <c r="H376" s="425">
        <v>1381863757.8200002</v>
      </c>
      <c r="I376" s="235"/>
      <c r="J376" s="205"/>
      <c r="K376" s="215"/>
      <c r="L376" s="215"/>
    </row>
    <row r="377" spans="1:12">
      <c r="A377" s="258"/>
      <c r="B377" s="413"/>
      <c r="C377" s="413"/>
      <c r="D377" s="210" t="s">
        <v>496</v>
      </c>
      <c r="E377" s="210" t="s">
        <v>514</v>
      </c>
      <c r="F377" s="210" t="s">
        <v>501</v>
      </c>
      <c r="G377" s="454" t="s">
        <v>655</v>
      </c>
      <c r="H377" s="425">
        <v>507820863.68000001</v>
      </c>
      <c r="I377" s="235"/>
      <c r="J377" s="205"/>
      <c r="K377" s="215"/>
      <c r="L377" s="215"/>
    </row>
    <row r="378" spans="1:12" ht="12.75" hidden="1" customHeight="1">
      <c r="A378" s="258"/>
      <c r="B378" s="259"/>
      <c r="C378" s="413"/>
      <c r="D378" s="210" t="s">
        <v>496</v>
      </c>
      <c r="E378" s="210" t="s">
        <v>514</v>
      </c>
      <c r="F378" s="210">
        <v>12</v>
      </c>
      <c r="G378" s="454" t="s">
        <v>665</v>
      </c>
      <c r="H378" s="425">
        <v>0</v>
      </c>
      <c r="I378" s="235"/>
      <c r="J378" s="205"/>
      <c r="K378" s="215"/>
      <c r="L378" s="215"/>
    </row>
    <row r="379" spans="1:12" ht="13.5" thickBot="1">
      <c r="A379" s="257"/>
      <c r="B379" s="253"/>
      <c r="C379" s="416"/>
      <c r="D379" s="210"/>
      <c r="E379" s="210"/>
      <c r="F379" s="210"/>
      <c r="G379" s="322"/>
      <c r="H379" s="281"/>
      <c r="I379" s="235"/>
      <c r="J379" s="205"/>
      <c r="K379" s="215"/>
      <c r="L379" s="215"/>
    </row>
    <row r="380" spans="1:12" s="90" customFormat="1" ht="13.5" thickBot="1">
      <c r="A380" s="318" t="s">
        <v>493</v>
      </c>
      <c r="B380" s="319"/>
      <c r="C380" s="426">
        <v>1889684621.5</v>
      </c>
      <c r="D380" s="280"/>
      <c r="E380" s="280"/>
      <c r="F380" s="280"/>
      <c r="G380" s="410"/>
      <c r="H380" s="427">
        <v>1889684621.5000002</v>
      </c>
      <c r="I380" s="236">
        <v>0</v>
      </c>
      <c r="J380" s="223">
        <v>0</v>
      </c>
      <c r="K380" s="229"/>
      <c r="L380" s="229"/>
    </row>
    <row r="381" spans="1:12">
      <c r="A381" s="457" t="s">
        <v>263</v>
      </c>
      <c r="B381" s="319" t="s">
        <v>262</v>
      </c>
      <c r="C381" s="420">
        <v>132206806.34</v>
      </c>
      <c r="D381" s="280"/>
      <c r="E381" s="280"/>
      <c r="F381" s="280"/>
      <c r="G381" s="446"/>
      <c r="H381" s="309"/>
      <c r="I381" s="235"/>
      <c r="J381" s="205"/>
      <c r="K381" s="215"/>
      <c r="L381" s="215"/>
    </row>
    <row r="382" spans="1:12">
      <c r="A382" s="232"/>
      <c r="B382" s="259"/>
      <c r="C382" s="413"/>
      <c r="D382" s="210" t="s">
        <v>498</v>
      </c>
      <c r="E382" s="210" t="s">
        <v>497</v>
      </c>
      <c r="F382" s="210"/>
      <c r="G382" s="428" t="s">
        <v>640</v>
      </c>
      <c r="H382" s="425">
        <v>27206806.34</v>
      </c>
      <c r="I382" s="235"/>
      <c r="J382" s="205"/>
      <c r="K382" s="215"/>
      <c r="L382" s="215"/>
    </row>
    <row r="383" spans="1:12" ht="26.25" thickBot="1">
      <c r="A383" s="437"/>
      <c r="B383" s="438"/>
      <c r="C383" s="439"/>
      <c r="D383" s="226" t="s">
        <v>496</v>
      </c>
      <c r="E383" s="226" t="s">
        <v>514</v>
      </c>
      <c r="F383" s="226">
        <v>56</v>
      </c>
      <c r="G383" s="455" t="s">
        <v>661</v>
      </c>
      <c r="H383" s="440">
        <v>105000000</v>
      </c>
      <c r="I383" s="235"/>
      <c r="J383" s="205"/>
      <c r="K383" s="215"/>
      <c r="L383" s="215"/>
    </row>
    <row r="384" spans="1:12" s="90" customFormat="1" ht="13.5" thickBot="1">
      <c r="A384" s="437" t="s">
        <v>493</v>
      </c>
      <c r="B384" s="438"/>
      <c r="C384" s="456">
        <v>132206806.34</v>
      </c>
      <c r="D384" s="226"/>
      <c r="E384" s="226"/>
      <c r="F384" s="226"/>
      <c r="G384" s="352"/>
      <c r="H384" s="362">
        <v>132206806.34</v>
      </c>
      <c r="I384" s="236">
        <v>0</v>
      </c>
      <c r="J384" s="223"/>
      <c r="K384" s="229"/>
      <c r="L384" s="229"/>
    </row>
    <row r="385" spans="1:12">
      <c r="A385" s="247"/>
      <c r="B385" s="249"/>
      <c r="C385" s="429"/>
      <c r="D385" s="210"/>
      <c r="E385" s="210"/>
      <c r="F385" s="210"/>
      <c r="G385" s="322"/>
      <c r="H385" s="283"/>
      <c r="I385" s="235"/>
      <c r="J385" s="205"/>
      <c r="K385" s="215"/>
      <c r="L385" s="215"/>
    </row>
    <row r="386" spans="1:12" ht="14.25" customHeight="1">
      <c r="A386" s="258" t="s">
        <v>261</v>
      </c>
      <c r="B386" s="413" t="s">
        <v>260</v>
      </c>
      <c r="C386" s="413">
        <v>517156233.58999997</v>
      </c>
      <c r="D386" s="210" t="s">
        <v>503</v>
      </c>
      <c r="E386" s="210">
        <v>13</v>
      </c>
      <c r="F386" s="210" t="s">
        <v>505</v>
      </c>
      <c r="G386" s="428" t="s">
        <v>530</v>
      </c>
      <c r="H386" s="425">
        <v>22850926.93</v>
      </c>
      <c r="I386" s="235"/>
      <c r="J386" s="205"/>
      <c r="K386" s="215"/>
      <c r="L386" s="215"/>
    </row>
    <row r="387" spans="1:12" ht="14.25" customHeight="1">
      <c r="A387" s="258"/>
      <c r="B387" s="413"/>
      <c r="C387" s="413"/>
      <c r="D387" s="210" t="s">
        <v>496</v>
      </c>
      <c r="E387" s="210" t="s">
        <v>497</v>
      </c>
      <c r="F387" s="210">
        <v>12</v>
      </c>
      <c r="G387" s="458" t="s">
        <v>673</v>
      </c>
      <c r="H387" s="425">
        <v>35071866.670000002</v>
      </c>
      <c r="I387" s="235"/>
      <c r="J387" s="205"/>
      <c r="K387" s="215"/>
      <c r="L387" s="215"/>
    </row>
    <row r="388" spans="1:12" ht="14.25" customHeight="1">
      <c r="A388" s="258"/>
      <c r="B388" s="413"/>
      <c r="C388" s="413"/>
      <c r="D388" s="210" t="s">
        <v>496</v>
      </c>
      <c r="E388" s="210" t="s">
        <v>497</v>
      </c>
      <c r="F388" s="210">
        <v>54</v>
      </c>
      <c r="G388" s="458" t="s">
        <v>704</v>
      </c>
      <c r="H388" s="425">
        <v>447733439.99000001</v>
      </c>
      <c r="I388" s="235"/>
      <c r="J388" s="205"/>
      <c r="K388" s="215"/>
      <c r="L388" s="215"/>
    </row>
    <row r="389" spans="1:12" ht="25.5">
      <c r="A389" s="232"/>
      <c r="B389" s="210"/>
      <c r="C389" s="416"/>
      <c r="D389" s="210" t="s">
        <v>496</v>
      </c>
      <c r="E389" s="210" t="s">
        <v>497</v>
      </c>
      <c r="F389" s="210">
        <v>57</v>
      </c>
      <c r="G389" s="458" t="s">
        <v>677</v>
      </c>
      <c r="H389" s="425">
        <v>11500000</v>
      </c>
      <c r="I389" s="235"/>
      <c r="J389" s="205"/>
      <c r="K389" s="215"/>
      <c r="L389" s="215"/>
    </row>
    <row r="390" spans="1:12" ht="14.25" customHeight="1" thickBot="1">
      <c r="A390" s="258"/>
      <c r="B390" s="259"/>
      <c r="C390" s="413"/>
      <c r="D390" s="210"/>
      <c r="E390" s="210"/>
      <c r="F390" s="210"/>
      <c r="G390" s="428"/>
      <c r="H390" s="283"/>
      <c r="I390" s="235"/>
      <c r="J390" s="205"/>
      <c r="K390" s="215"/>
      <c r="L390" s="215"/>
    </row>
    <row r="391" spans="1:12" s="90" customFormat="1" ht="13.5" thickBot="1">
      <c r="A391" s="254" t="s">
        <v>493</v>
      </c>
      <c r="B391" s="255"/>
      <c r="C391" s="417">
        <v>517156233.58999997</v>
      </c>
      <c r="D391" s="234"/>
      <c r="E391" s="234"/>
      <c r="F391" s="234"/>
      <c r="G391" s="418"/>
      <c r="H391" s="282">
        <v>517156233.59000003</v>
      </c>
      <c r="I391" s="236">
        <v>0</v>
      </c>
      <c r="J391" s="223"/>
      <c r="K391" s="229"/>
      <c r="L391" s="229"/>
    </row>
    <row r="392" spans="1:12">
      <c r="A392" s="247"/>
      <c r="B392" s="249"/>
      <c r="C392" s="429"/>
      <c r="D392" s="210"/>
      <c r="E392" s="210"/>
      <c r="F392" s="210"/>
      <c r="G392" s="322"/>
      <c r="H392" s="283"/>
      <c r="I392" s="235"/>
      <c r="J392" s="205"/>
      <c r="K392" s="215"/>
      <c r="L392" s="215"/>
    </row>
    <row r="393" spans="1:12">
      <c r="A393" s="247"/>
      <c r="B393" s="249"/>
      <c r="C393" s="429"/>
      <c r="D393" s="210"/>
      <c r="E393" s="210"/>
      <c r="F393" s="210"/>
      <c r="G393" s="322"/>
      <c r="H393" s="283"/>
      <c r="I393" s="235"/>
      <c r="J393" s="205"/>
      <c r="K393" s="215"/>
      <c r="L393" s="215"/>
    </row>
    <row r="394" spans="1:12">
      <c r="A394" s="258" t="s">
        <v>259</v>
      </c>
      <c r="B394" s="413" t="s">
        <v>258</v>
      </c>
      <c r="C394" s="413">
        <v>571813257.49000001</v>
      </c>
      <c r="D394" s="210" t="s">
        <v>503</v>
      </c>
      <c r="E394" s="210" t="s">
        <v>514</v>
      </c>
      <c r="F394" s="210"/>
      <c r="G394" s="428" t="s">
        <v>556</v>
      </c>
      <c r="H394" s="425">
        <v>218282872.49000001</v>
      </c>
      <c r="I394" s="235"/>
      <c r="J394" s="205"/>
      <c r="K394" s="215"/>
      <c r="L394" s="215"/>
    </row>
    <row r="395" spans="1:12">
      <c r="A395" s="258"/>
      <c r="B395" s="413"/>
      <c r="C395" s="413"/>
      <c r="D395" s="210" t="s">
        <v>496</v>
      </c>
      <c r="E395" s="210" t="s">
        <v>497</v>
      </c>
      <c r="F395" s="210" t="s">
        <v>494</v>
      </c>
      <c r="G395" s="458" t="s">
        <v>675</v>
      </c>
      <c r="H395" s="425">
        <v>70000000</v>
      </c>
      <c r="I395" s="235"/>
      <c r="J395" s="205"/>
      <c r="K395" s="215"/>
      <c r="L395" s="215"/>
    </row>
    <row r="396" spans="1:12">
      <c r="A396" s="258"/>
      <c r="B396" s="413"/>
      <c r="C396" s="413"/>
      <c r="D396" s="210" t="s">
        <v>496</v>
      </c>
      <c r="E396" s="210" t="s">
        <v>497</v>
      </c>
      <c r="F396" s="210">
        <v>51</v>
      </c>
      <c r="G396" s="458" t="s">
        <v>651</v>
      </c>
      <c r="H396" s="425">
        <v>75000000</v>
      </c>
      <c r="I396" s="235"/>
      <c r="J396" s="205"/>
      <c r="K396" s="215"/>
      <c r="L396" s="215"/>
    </row>
    <row r="397" spans="1:12">
      <c r="A397" s="258"/>
      <c r="B397" s="413"/>
      <c r="C397" s="413"/>
      <c r="D397" s="210" t="s">
        <v>496</v>
      </c>
      <c r="E397" s="210" t="s">
        <v>497</v>
      </c>
      <c r="F397" s="210">
        <v>55</v>
      </c>
      <c r="G397" s="458" t="s">
        <v>653</v>
      </c>
      <c r="H397" s="425">
        <v>63000000</v>
      </c>
      <c r="I397" s="235"/>
      <c r="J397" s="205"/>
      <c r="K397" s="215"/>
      <c r="L397" s="215"/>
    </row>
    <row r="398" spans="1:12" ht="27" customHeight="1">
      <c r="A398" s="258"/>
      <c r="B398" s="259"/>
      <c r="C398" s="413"/>
      <c r="D398" s="210" t="s">
        <v>496</v>
      </c>
      <c r="E398" s="210" t="s">
        <v>497</v>
      </c>
      <c r="F398" s="210">
        <v>58</v>
      </c>
      <c r="G398" s="458" t="s">
        <v>654</v>
      </c>
      <c r="H398" s="425">
        <v>65940095</v>
      </c>
      <c r="I398" s="235"/>
      <c r="J398" s="205"/>
      <c r="K398" s="215"/>
      <c r="L398" s="215"/>
    </row>
    <row r="399" spans="1:12" ht="24.75" customHeight="1">
      <c r="A399" s="258"/>
      <c r="B399" s="259"/>
      <c r="C399" s="413"/>
      <c r="D399" s="210" t="s">
        <v>496</v>
      </c>
      <c r="E399" s="210" t="s">
        <v>497</v>
      </c>
      <c r="F399" s="210">
        <v>60</v>
      </c>
      <c r="G399" s="458" t="s">
        <v>705</v>
      </c>
      <c r="H399" s="283">
        <v>48090290</v>
      </c>
      <c r="I399" s="235"/>
      <c r="J399" s="205"/>
      <c r="K399" s="215"/>
      <c r="L399" s="215"/>
    </row>
    <row r="400" spans="1:12" ht="13.5" thickBot="1">
      <c r="A400" s="258"/>
      <c r="B400" s="259"/>
      <c r="C400" s="413"/>
      <c r="D400" s="210" t="s">
        <v>496</v>
      </c>
      <c r="E400" s="210" t="s">
        <v>514</v>
      </c>
      <c r="F400" s="210">
        <v>21</v>
      </c>
      <c r="G400" s="458" t="s">
        <v>657</v>
      </c>
      <c r="H400" s="425">
        <v>31500000</v>
      </c>
      <c r="I400" s="235"/>
      <c r="J400" s="205"/>
      <c r="K400" s="215"/>
      <c r="L400" s="215"/>
    </row>
    <row r="401" spans="1:12" ht="13.5" thickBot="1">
      <c r="A401" s="432" t="s">
        <v>493</v>
      </c>
      <c r="B401" s="269"/>
      <c r="C401" s="433">
        <v>571813257.49000001</v>
      </c>
      <c r="D401" s="434"/>
      <c r="E401" s="434"/>
      <c r="F401" s="434"/>
      <c r="G401" s="435"/>
      <c r="H401" s="436">
        <v>571813257.49000001</v>
      </c>
      <c r="I401" s="211">
        <v>0</v>
      </c>
      <c r="J401" s="211">
        <v>141631968.77000001</v>
      </c>
      <c r="K401" s="206"/>
      <c r="L401" s="215"/>
    </row>
    <row r="402" spans="1:12">
      <c r="A402" s="247" t="s">
        <v>10</v>
      </c>
      <c r="B402" s="249"/>
      <c r="C402" s="429"/>
      <c r="D402" s="210"/>
      <c r="E402" s="210"/>
      <c r="F402" s="210"/>
      <c r="G402" s="322"/>
      <c r="H402" s="283"/>
      <c r="I402" s="235"/>
      <c r="J402" s="205"/>
      <c r="K402" s="215"/>
      <c r="L402" s="215"/>
    </row>
    <row r="403" spans="1:12">
      <c r="A403" s="258" t="s">
        <v>257</v>
      </c>
      <c r="B403" s="413" t="s">
        <v>256</v>
      </c>
      <c r="C403" s="413">
        <v>77948803.930000007</v>
      </c>
      <c r="D403" s="210"/>
      <c r="E403" s="210"/>
      <c r="F403" s="210"/>
      <c r="G403" s="322"/>
      <c r="H403" s="283"/>
      <c r="I403" s="235"/>
      <c r="J403" s="205"/>
      <c r="K403" s="215"/>
      <c r="L403" s="215"/>
    </row>
    <row r="404" spans="1:12" ht="12.75" customHeight="1">
      <c r="A404" s="258"/>
      <c r="B404" s="259"/>
      <c r="C404" s="413"/>
      <c r="D404" s="210"/>
      <c r="E404" s="210"/>
      <c r="F404" s="210"/>
      <c r="G404" s="322"/>
      <c r="H404" s="283"/>
      <c r="I404" s="235"/>
      <c r="J404" s="205"/>
      <c r="K404" s="215"/>
      <c r="L404" s="215"/>
    </row>
    <row r="405" spans="1:12">
      <c r="A405" s="258"/>
      <c r="B405" s="259"/>
      <c r="C405" s="413"/>
      <c r="D405" s="210" t="s">
        <v>496</v>
      </c>
      <c r="E405" s="210">
        <v>30</v>
      </c>
      <c r="F405" s="210"/>
      <c r="G405" s="322" t="s">
        <v>529</v>
      </c>
      <c r="H405" s="425">
        <v>2964000.98</v>
      </c>
      <c r="I405" s="235"/>
      <c r="J405" s="205"/>
      <c r="K405" s="215"/>
      <c r="L405" s="215"/>
    </row>
    <row r="406" spans="1:12" ht="25.5">
      <c r="A406" s="258"/>
      <c r="B406" s="259"/>
      <c r="C406" s="413"/>
      <c r="D406" s="210" t="s">
        <v>496</v>
      </c>
      <c r="E406" s="210" t="s">
        <v>497</v>
      </c>
      <c r="F406" s="210">
        <v>28</v>
      </c>
      <c r="G406" s="454" t="s">
        <v>674</v>
      </c>
      <c r="H406" s="425">
        <v>10000000</v>
      </c>
      <c r="I406" s="235"/>
      <c r="J406" s="205"/>
      <c r="K406" s="215"/>
      <c r="L406" s="215"/>
    </row>
    <row r="407" spans="1:12">
      <c r="A407" s="258"/>
      <c r="B407" s="259"/>
      <c r="C407" s="413"/>
      <c r="D407" s="210" t="s">
        <v>496</v>
      </c>
      <c r="E407" s="210" t="s">
        <v>497</v>
      </c>
      <c r="F407" s="210">
        <v>53</v>
      </c>
      <c r="G407" s="454" t="s">
        <v>652</v>
      </c>
      <c r="H407" s="425">
        <v>37324333.07</v>
      </c>
      <c r="I407" s="235"/>
      <c r="J407" s="205"/>
      <c r="K407" s="215"/>
      <c r="L407" s="215"/>
    </row>
    <row r="408" spans="1:12" ht="24.75" customHeight="1">
      <c r="A408" s="258"/>
      <c r="B408" s="259"/>
      <c r="C408" s="413"/>
      <c r="D408" s="210" t="s">
        <v>496</v>
      </c>
      <c r="E408" s="210" t="s">
        <v>497</v>
      </c>
      <c r="F408" s="210">
        <v>61</v>
      </c>
      <c r="G408" s="458" t="s">
        <v>706</v>
      </c>
      <c r="H408" s="425">
        <v>13477500.380000001</v>
      </c>
      <c r="I408" s="235"/>
      <c r="J408" s="222">
        <v>1899561.6</v>
      </c>
      <c r="K408" s="215"/>
      <c r="L408" s="215"/>
    </row>
    <row r="409" spans="1:12" ht="25.5">
      <c r="A409" s="232"/>
      <c r="B409" s="210"/>
      <c r="C409" s="416"/>
      <c r="D409" s="210" t="s">
        <v>496</v>
      </c>
      <c r="E409" s="210" t="s">
        <v>497</v>
      </c>
      <c r="F409" s="210">
        <v>62</v>
      </c>
      <c r="G409" s="458" t="s">
        <v>707</v>
      </c>
      <c r="H409" s="283">
        <v>4764671</v>
      </c>
      <c r="I409" s="235"/>
      <c r="J409" s="205"/>
      <c r="K409" s="215"/>
      <c r="L409" s="215"/>
    </row>
    <row r="410" spans="1:12" ht="13.5" thickBot="1">
      <c r="A410" s="258"/>
      <c r="B410" s="259"/>
      <c r="C410" s="413"/>
      <c r="D410" s="210" t="s">
        <v>496</v>
      </c>
      <c r="E410" s="210" t="s">
        <v>497</v>
      </c>
      <c r="F410" s="210">
        <v>63</v>
      </c>
      <c r="G410" s="458" t="s">
        <v>708</v>
      </c>
      <c r="H410" s="425">
        <v>9418298.5</v>
      </c>
      <c r="I410" s="235"/>
      <c r="J410" s="222" t="e">
        <v>#REF!</v>
      </c>
      <c r="K410" s="215"/>
      <c r="L410" s="215"/>
    </row>
    <row r="411" spans="1:12" ht="31.5" hidden="1" customHeight="1" thickBot="1">
      <c r="A411" s="258"/>
      <c r="B411" s="259"/>
      <c r="C411" s="413"/>
      <c r="D411" s="210" t="s">
        <v>496</v>
      </c>
      <c r="E411" s="210" t="s">
        <v>528</v>
      </c>
      <c r="F411" s="210" t="s">
        <v>495</v>
      </c>
      <c r="G411" s="322" t="s">
        <v>515</v>
      </c>
      <c r="H411" s="425"/>
      <c r="I411" s="235"/>
      <c r="J411" s="205"/>
      <c r="K411" s="215"/>
      <c r="L411" s="215"/>
    </row>
    <row r="412" spans="1:12" ht="24.75" customHeight="1" thickBot="1">
      <c r="A412" s="254" t="s">
        <v>493</v>
      </c>
      <c r="B412" s="255"/>
      <c r="C412" s="417">
        <v>77948803.930000007</v>
      </c>
      <c r="D412" s="234"/>
      <c r="E412" s="234"/>
      <c r="F412" s="234"/>
      <c r="G412" s="418"/>
      <c r="H412" s="419">
        <v>77948803.930000007</v>
      </c>
      <c r="I412" s="235">
        <v>0</v>
      </c>
      <c r="J412" s="205"/>
      <c r="K412" s="215"/>
      <c r="L412" s="215"/>
    </row>
    <row r="413" spans="1:12">
      <c r="A413" s="258" t="s">
        <v>255</v>
      </c>
      <c r="B413" s="413" t="s">
        <v>254</v>
      </c>
      <c r="C413" s="413">
        <v>1213629597.45</v>
      </c>
      <c r="D413" s="210" t="s">
        <v>496</v>
      </c>
      <c r="E413" s="210" t="s">
        <v>510</v>
      </c>
      <c r="F413" s="210" t="s">
        <v>495</v>
      </c>
      <c r="G413" s="322" t="s">
        <v>527</v>
      </c>
      <c r="H413" s="425">
        <v>0</v>
      </c>
      <c r="I413" s="235"/>
      <c r="J413" s="222" t="e">
        <v>#REF!</v>
      </c>
      <c r="K413" s="215"/>
      <c r="L413" s="215"/>
    </row>
    <row r="414" spans="1:12" ht="12.75" hidden="1" customHeight="1">
      <c r="A414" s="232"/>
      <c r="B414" s="210"/>
      <c r="C414" s="416"/>
      <c r="D414" s="210" t="s">
        <v>496</v>
      </c>
      <c r="E414" s="210" t="s">
        <v>510</v>
      </c>
      <c r="F414" s="210" t="s">
        <v>510</v>
      </c>
      <c r="G414" s="322" t="s">
        <v>526</v>
      </c>
      <c r="H414" s="425">
        <v>0</v>
      </c>
      <c r="I414" s="235"/>
      <c r="J414" s="235" t="e">
        <v>#REF!</v>
      </c>
      <c r="K414" s="215"/>
      <c r="L414" s="215"/>
    </row>
    <row r="415" spans="1:12">
      <c r="A415" s="232"/>
      <c r="B415" s="210"/>
      <c r="C415" s="416"/>
      <c r="D415" s="210" t="s">
        <v>496</v>
      </c>
      <c r="E415" s="210" t="s">
        <v>510</v>
      </c>
      <c r="F415" s="210" t="s">
        <v>509</v>
      </c>
      <c r="G415" s="322" t="s">
        <v>525</v>
      </c>
      <c r="H415" s="441">
        <v>1213629597.45</v>
      </c>
      <c r="I415" s="235"/>
      <c r="J415" s="235" t="e">
        <v>#REF!</v>
      </c>
      <c r="K415" s="215"/>
      <c r="L415" s="215"/>
    </row>
    <row r="416" spans="1:12" ht="12.75" hidden="1" customHeight="1">
      <c r="A416" s="232"/>
      <c r="B416" s="210"/>
      <c r="C416" s="416"/>
      <c r="D416" s="210" t="s">
        <v>496</v>
      </c>
      <c r="E416" s="210" t="s">
        <v>510</v>
      </c>
      <c r="F416" s="210" t="s">
        <v>497</v>
      </c>
      <c r="G416" s="322" t="s">
        <v>524</v>
      </c>
      <c r="H416" s="281"/>
      <c r="I416" s="235"/>
      <c r="J416" s="235"/>
      <c r="K416" s="215"/>
      <c r="L416" s="215"/>
    </row>
    <row r="417" spans="1:12" ht="12.75" hidden="1" customHeight="1">
      <c r="A417" s="232"/>
      <c r="B417" s="210"/>
      <c r="C417" s="416"/>
      <c r="D417" s="210" t="s">
        <v>496</v>
      </c>
      <c r="E417" s="210" t="s">
        <v>494</v>
      </c>
      <c r="F417" s="210"/>
      <c r="G417" s="322" t="s">
        <v>523</v>
      </c>
      <c r="H417" s="281"/>
      <c r="I417" s="235"/>
      <c r="J417" s="235"/>
      <c r="K417" s="215"/>
      <c r="L417" s="215"/>
    </row>
    <row r="418" spans="1:12" ht="13.5" thickBot="1">
      <c r="A418" s="232"/>
      <c r="B418" s="210"/>
      <c r="C418" s="416"/>
      <c r="D418" s="210"/>
      <c r="E418" s="210"/>
      <c r="F418" s="210"/>
      <c r="G418" s="322"/>
      <c r="H418" s="281"/>
      <c r="I418" s="235"/>
      <c r="J418" s="205"/>
      <c r="K418" s="215"/>
      <c r="L418" s="215"/>
    </row>
    <row r="419" spans="1:12" s="90" customFormat="1" ht="13.5" thickBot="1">
      <c r="A419" s="254" t="s">
        <v>493</v>
      </c>
      <c r="B419" s="255"/>
      <c r="C419" s="417">
        <v>1213629597.45</v>
      </c>
      <c r="D419" s="234"/>
      <c r="E419" s="234"/>
      <c r="F419" s="234"/>
      <c r="G419" s="418"/>
      <c r="H419" s="282">
        <v>1213629597.45</v>
      </c>
      <c r="I419" s="236">
        <v>0</v>
      </c>
      <c r="J419" s="223"/>
      <c r="K419" s="229"/>
      <c r="L419" s="229"/>
    </row>
    <row r="420" spans="1:12">
      <c r="A420" s="447" t="s">
        <v>253</v>
      </c>
      <c r="B420" s="448" t="s">
        <v>252</v>
      </c>
      <c r="C420" s="448">
        <v>2105974937.6199999</v>
      </c>
      <c r="D420" s="280"/>
      <c r="E420" s="280"/>
      <c r="F420" s="280"/>
      <c r="G420" s="410"/>
      <c r="H420" s="309"/>
      <c r="I420" s="235"/>
      <c r="J420" s="205"/>
      <c r="K420" s="215"/>
      <c r="L420" s="215"/>
    </row>
    <row r="421" spans="1:12" ht="12.75" hidden="1" customHeight="1">
      <c r="A421" s="258"/>
      <c r="B421" s="259"/>
      <c r="C421" s="413"/>
      <c r="D421" s="210" t="s">
        <v>503</v>
      </c>
      <c r="E421" s="210" t="s">
        <v>495</v>
      </c>
      <c r="F421" s="210"/>
      <c r="G421" s="322" t="s">
        <v>522</v>
      </c>
      <c r="H421" s="425">
        <v>0</v>
      </c>
      <c r="I421" s="235"/>
      <c r="J421" s="205"/>
      <c r="K421" s="215"/>
      <c r="L421" s="215"/>
    </row>
    <row r="422" spans="1:12">
      <c r="A422" s="258"/>
      <c r="B422" s="259"/>
      <c r="C422" s="413"/>
      <c r="D422" s="210" t="s">
        <v>503</v>
      </c>
      <c r="E422" s="210" t="s">
        <v>499</v>
      </c>
      <c r="F422" s="210"/>
      <c r="G422" s="322" t="s">
        <v>641</v>
      </c>
      <c r="H422" s="425">
        <v>1103474</v>
      </c>
      <c r="I422" s="235"/>
      <c r="J422" s="205"/>
      <c r="K422" s="215"/>
      <c r="L422" s="215"/>
    </row>
    <row r="423" spans="1:12">
      <c r="A423" s="258"/>
      <c r="B423" s="259"/>
      <c r="C423" s="413"/>
      <c r="D423" s="210" t="s">
        <v>503</v>
      </c>
      <c r="E423" s="210" t="s">
        <v>494</v>
      </c>
      <c r="F423" s="210"/>
      <c r="G423" s="322" t="s">
        <v>537</v>
      </c>
      <c r="H423" s="425">
        <v>65448747.289999999</v>
      </c>
      <c r="I423" s="235"/>
      <c r="J423" s="222" t="e">
        <v>#REF!</v>
      </c>
      <c r="K423" s="215"/>
      <c r="L423" s="215"/>
    </row>
    <row r="424" spans="1:12">
      <c r="A424" s="258"/>
      <c r="B424" s="259"/>
      <c r="C424" s="413"/>
      <c r="D424" s="210" t="s">
        <v>503</v>
      </c>
      <c r="E424" s="210">
        <v>10</v>
      </c>
      <c r="F424" s="210"/>
      <c r="G424" s="322" t="s">
        <v>521</v>
      </c>
      <c r="H424" s="425">
        <v>70251228.420000002</v>
      </c>
      <c r="I424" s="235"/>
      <c r="J424" s="222">
        <v>90950790.019999996</v>
      </c>
      <c r="K424" s="215"/>
      <c r="L424" s="215"/>
    </row>
    <row r="425" spans="1:12" ht="29.25" hidden="1" customHeight="1">
      <c r="A425" s="258"/>
      <c r="B425" s="259"/>
      <c r="C425" s="413"/>
      <c r="D425" s="210" t="s">
        <v>503</v>
      </c>
      <c r="E425" s="210">
        <v>11</v>
      </c>
      <c r="F425" s="210"/>
      <c r="G425" s="322" t="s">
        <v>520</v>
      </c>
      <c r="H425" s="425">
        <v>0</v>
      </c>
      <c r="I425" s="235"/>
      <c r="J425" s="205"/>
      <c r="K425" s="215"/>
      <c r="L425" s="215"/>
    </row>
    <row r="426" spans="1:12" ht="29.25" hidden="1" customHeight="1">
      <c r="A426" s="258"/>
      <c r="B426" s="259"/>
      <c r="C426" s="413"/>
      <c r="D426" s="210" t="s">
        <v>503</v>
      </c>
      <c r="E426" s="210">
        <v>18</v>
      </c>
      <c r="F426" s="210"/>
      <c r="G426" s="322" t="s">
        <v>519</v>
      </c>
      <c r="H426" s="425">
        <v>0</v>
      </c>
      <c r="I426" s="235"/>
      <c r="J426" s="205"/>
      <c r="K426" s="215"/>
      <c r="L426" s="215"/>
    </row>
    <row r="427" spans="1:12" ht="29.25" customHeight="1">
      <c r="A427" s="258"/>
      <c r="B427" s="259"/>
      <c r="C427" s="413"/>
      <c r="D427" s="210" t="s">
        <v>503</v>
      </c>
      <c r="E427" s="210">
        <v>23</v>
      </c>
      <c r="F427" s="210"/>
      <c r="G427" s="322" t="s">
        <v>518</v>
      </c>
      <c r="H427" s="425">
        <v>22165684.949999999</v>
      </c>
      <c r="I427" s="235"/>
      <c r="J427" s="205"/>
      <c r="K427" s="215"/>
      <c r="L427" s="215"/>
    </row>
    <row r="428" spans="1:12" ht="29.25" hidden="1" customHeight="1">
      <c r="A428" s="258"/>
      <c r="B428" s="259"/>
      <c r="C428" s="413"/>
      <c r="D428" s="210" t="s">
        <v>503</v>
      </c>
      <c r="E428" s="210">
        <v>25</v>
      </c>
      <c r="F428" s="210"/>
      <c r="G428" s="322" t="s">
        <v>517</v>
      </c>
      <c r="H428" s="425">
        <v>0</v>
      </c>
      <c r="I428" s="235"/>
      <c r="J428" s="205"/>
      <c r="K428" s="215"/>
      <c r="L428" s="215"/>
    </row>
    <row r="429" spans="1:12" ht="29.25" hidden="1" customHeight="1">
      <c r="A429" s="258"/>
      <c r="B429" s="259"/>
      <c r="C429" s="413"/>
      <c r="D429" s="210" t="s">
        <v>503</v>
      </c>
      <c r="E429" s="210">
        <v>28</v>
      </c>
      <c r="F429" s="210"/>
      <c r="G429" s="322">
        <v>0</v>
      </c>
      <c r="H429" s="425">
        <v>0</v>
      </c>
      <c r="I429" s="235"/>
      <c r="J429" s="205"/>
      <c r="K429" s="215"/>
      <c r="L429" s="215"/>
    </row>
    <row r="430" spans="1:12" ht="29.25" customHeight="1">
      <c r="A430" s="258"/>
      <c r="B430" s="259"/>
      <c r="C430" s="413"/>
      <c r="D430" s="210" t="s">
        <v>503</v>
      </c>
      <c r="E430" s="210">
        <v>29</v>
      </c>
      <c r="F430" s="210"/>
      <c r="G430" s="322" t="s">
        <v>536</v>
      </c>
      <c r="H430" s="425">
        <v>22990578.34</v>
      </c>
      <c r="I430" s="235"/>
      <c r="J430" s="205"/>
      <c r="K430" s="215"/>
      <c r="L430" s="215"/>
    </row>
    <row r="431" spans="1:12">
      <c r="A431" s="232"/>
      <c r="B431" s="210"/>
      <c r="C431" s="217"/>
      <c r="D431" s="210" t="s">
        <v>496</v>
      </c>
      <c r="E431" s="210" t="s">
        <v>495</v>
      </c>
      <c r="F431" s="210">
        <v>40</v>
      </c>
      <c r="G431" s="322" t="s">
        <v>709</v>
      </c>
      <c r="H431" s="348">
        <v>1271100000</v>
      </c>
      <c r="I431" s="323"/>
      <c r="J431" s="323"/>
      <c r="K431" s="205"/>
      <c r="L431" s="205"/>
    </row>
    <row r="432" spans="1:12" ht="30" customHeight="1">
      <c r="A432" s="232"/>
      <c r="B432" s="210"/>
      <c r="C432" s="217"/>
      <c r="D432" s="210" t="s">
        <v>496</v>
      </c>
      <c r="E432" s="210" t="s">
        <v>495</v>
      </c>
      <c r="F432" s="210">
        <v>41</v>
      </c>
      <c r="G432" s="322" t="s">
        <v>710</v>
      </c>
      <c r="H432" s="348">
        <v>9290000</v>
      </c>
      <c r="I432" s="323"/>
      <c r="J432" s="323"/>
      <c r="K432" s="205"/>
      <c r="L432" s="205"/>
    </row>
    <row r="433" spans="1:12" ht="30" customHeight="1">
      <c r="A433" s="232"/>
      <c r="B433" s="210"/>
      <c r="C433" s="217"/>
      <c r="D433" s="210" t="s">
        <v>496</v>
      </c>
      <c r="E433" s="210" t="s">
        <v>495</v>
      </c>
      <c r="F433" s="210" t="s">
        <v>501</v>
      </c>
      <c r="G433" s="322" t="s">
        <v>711</v>
      </c>
      <c r="H433" s="348">
        <v>9591270.4199999999</v>
      </c>
      <c r="I433" s="323"/>
      <c r="J433" s="323">
        <v>9591270.4199999999</v>
      </c>
      <c r="K433" s="205"/>
      <c r="L433" s="205"/>
    </row>
    <row r="434" spans="1:12" ht="29.25" customHeight="1">
      <c r="A434" s="258"/>
      <c r="B434" s="259"/>
      <c r="C434" s="413"/>
      <c r="D434" s="210" t="s">
        <v>496</v>
      </c>
      <c r="E434" s="210" t="s">
        <v>510</v>
      </c>
      <c r="F434" s="210" t="s">
        <v>495</v>
      </c>
      <c r="G434" s="322" t="s">
        <v>516</v>
      </c>
      <c r="H434" s="425">
        <v>103003480.56</v>
      </c>
      <c r="I434" s="235"/>
      <c r="J434" s="222">
        <v>103003480.56</v>
      </c>
      <c r="K434" s="215"/>
      <c r="L434" s="215"/>
    </row>
    <row r="435" spans="1:12" ht="29.25" hidden="1" customHeight="1">
      <c r="A435" s="258"/>
      <c r="B435" s="259"/>
      <c r="C435" s="413"/>
      <c r="D435" s="210" t="s">
        <v>496</v>
      </c>
      <c r="E435" s="210" t="s">
        <v>510</v>
      </c>
      <c r="F435" s="210" t="s">
        <v>510</v>
      </c>
      <c r="G435" s="322"/>
      <c r="H435" s="425"/>
      <c r="I435" s="235"/>
      <c r="J435" s="222">
        <v>0</v>
      </c>
      <c r="K435" s="215"/>
      <c r="L435" s="215"/>
    </row>
    <row r="436" spans="1:12" ht="29.25" customHeight="1">
      <c r="A436" s="258"/>
      <c r="B436" s="259"/>
      <c r="C436" s="413"/>
      <c r="D436" s="210" t="s">
        <v>496</v>
      </c>
      <c r="E436" s="210" t="s">
        <v>510</v>
      </c>
      <c r="F436" s="210" t="s">
        <v>509</v>
      </c>
      <c r="G436" s="322" t="s">
        <v>525</v>
      </c>
      <c r="H436" s="425">
        <v>315997966.89999986</v>
      </c>
      <c r="I436" s="235"/>
      <c r="J436" s="222">
        <v>1529627564.3499999</v>
      </c>
      <c r="K436" s="215"/>
      <c r="L436" s="215"/>
    </row>
    <row r="437" spans="1:12" ht="29.25" customHeight="1">
      <c r="A437" s="258"/>
      <c r="B437" s="259"/>
      <c r="C437" s="413"/>
      <c r="D437" s="210" t="s">
        <v>496</v>
      </c>
      <c r="E437" s="210" t="s">
        <v>510</v>
      </c>
      <c r="F437" s="210">
        <v>15</v>
      </c>
      <c r="G437" s="454" t="s">
        <v>648</v>
      </c>
      <c r="H437" s="425">
        <v>5626881</v>
      </c>
      <c r="I437" s="235"/>
      <c r="J437" s="205"/>
      <c r="K437" s="215"/>
      <c r="L437" s="215"/>
    </row>
    <row r="438" spans="1:12" ht="29.25" customHeight="1">
      <c r="A438" s="258"/>
      <c r="B438" s="259"/>
      <c r="C438" s="413"/>
      <c r="D438" s="210" t="s">
        <v>496</v>
      </c>
      <c r="E438" s="210" t="s">
        <v>510</v>
      </c>
      <c r="F438" s="210">
        <v>17</v>
      </c>
      <c r="G438" s="454" t="s">
        <v>650</v>
      </c>
      <c r="H438" s="425">
        <v>1349155.64</v>
      </c>
      <c r="I438" s="235"/>
      <c r="J438" s="205"/>
      <c r="K438" s="215"/>
      <c r="L438" s="215"/>
    </row>
    <row r="439" spans="1:12">
      <c r="A439" s="258"/>
      <c r="B439" s="259"/>
      <c r="C439" s="413"/>
      <c r="D439" s="210" t="s">
        <v>496</v>
      </c>
      <c r="E439" s="210" t="s">
        <v>510</v>
      </c>
      <c r="F439" s="210">
        <v>18</v>
      </c>
      <c r="G439" s="454" t="s">
        <v>686</v>
      </c>
      <c r="H439" s="425">
        <v>6581809.6899999995</v>
      </c>
      <c r="I439" s="235"/>
      <c r="J439" s="205"/>
      <c r="K439" s="215"/>
      <c r="L439" s="215"/>
    </row>
    <row r="440" spans="1:12">
      <c r="A440" s="258"/>
      <c r="B440" s="259"/>
      <c r="C440" s="413"/>
      <c r="D440" s="210" t="s">
        <v>496</v>
      </c>
      <c r="E440" s="210" t="s">
        <v>510</v>
      </c>
      <c r="F440" s="210">
        <v>19</v>
      </c>
      <c r="G440" s="454" t="s">
        <v>712</v>
      </c>
      <c r="H440" s="425">
        <v>3116666.8</v>
      </c>
      <c r="I440" s="235"/>
      <c r="J440" s="205"/>
      <c r="K440" s="215"/>
      <c r="L440" s="215"/>
    </row>
    <row r="441" spans="1:12" ht="24.75" customHeight="1">
      <c r="A441" s="232"/>
      <c r="B441" s="250"/>
      <c r="C441" s="217"/>
      <c r="D441" s="210" t="s">
        <v>496</v>
      </c>
      <c r="E441" s="210">
        <v>5</v>
      </c>
      <c r="F441" s="210">
        <v>56</v>
      </c>
      <c r="G441" s="343" t="s">
        <v>713</v>
      </c>
      <c r="H441" s="283">
        <v>12000000</v>
      </c>
      <c r="I441" s="329"/>
      <c r="J441" s="329"/>
      <c r="K441" s="205"/>
      <c r="L441" s="215"/>
    </row>
    <row r="442" spans="1:12" ht="29.25" customHeight="1">
      <c r="A442" s="258"/>
      <c r="B442" s="259"/>
      <c r="C442" s="413"/>
      <c r="D442" s="210" t="s">
        <v>496</v>
      </c>
      <c r="E442" s="210" t="s">
        <v>514</v>
      </c>
      <c r="F442" s="210" t="s">
        <v>495</v>
      </c>
      <c r="G442" s="322" t="s">
        <v>515</v>
      </c>
      <c r="H442" s="425">
        <v>159247167.41</v>
      </c>
      <c r="I442" s="235"/>
      <c r="J442" s="222">
        <v>159247167.41</v>
      </c>
      <c r="K442" s="215"/>
      <c r="L442" s="215"/>
    </row>
    <row r="443" spans="1:12" ht="29.25" customHeight="1">
      <c r="A443" s="258"/>
      <c r="B443" s="259"/>
      <c r="C443" s="413"/>
      <c r="D443" s="210" t="s">
        <v>496</v>
      </c>
      <c r="E443" s="210" t="s">
        <v>514</v>
      </c>
      <c r="F443" s="210" t="s">
        <v>514</v>
      </c>
      <c r="G443" s="454" t="s">
        <v>656</v>
      </c>
      <c r="H443" s="425">
        <v>14110826.199999999</v>
      </c>
      <c r="I443" s="235"/>
      <c r="J443" s="205"/>
      <c r="K443" s="215"/>
      <c r="L443" s="215"/>
    </row>
    <row r="444" spans="1:12" ht="29.25" customHeight="1" thickBot="1">
      <c r="A444" s="258"/>
      <c r="B444" s="259"/>
      <c r="C444" s="413"/>
      <c r="D444" s="210" t="s">
        <v>496</v>
      </c>
      <c r="E444" s="210" t="s">
        <v>514</v>
      </c>
      <c r="F444" s="210">
        <v>55</v>
      </c>
      <c r="G444" s="454" t="s">
        <v>660</v>
      </c>
      <c r="H444" s="425">
        <v>13000000</v>
      </c>
      <c r="I444" s="235"/>
      <c r="J444" s="205"/>
      <c r="K444" s="215"/>
      <c r="L444" s="215"/>
    </row>
    <row r="445" spans="1:12" ht="29.25" hidden="1" customHeight="1">
      <c r="A445" s="258"/>
      <c r="B445" s="259"/>
      <c r="C445" s="413"/>
      <c r="D445" s="210" t="s">
        <v>496</v>
      </c>
      <c r="E445" s="210" t="s">
        <v>514</v>
      </c>
      <c r="F445" s="210" t="s">
        <v>494</v>
      </c>
      <c r="G445" s="322">
        <v>0</v>
      </c>
      <c r="H445" s="425"/>
      <c r="I445" s="235"/>
      <c r="J445" s="205"/>
      <c r="K445" s="215"/>
      <c r="L445" s="215"/>
    </row>
    <row r="446" spans="1:12" ht="29.25" hidden="1" customHeight="1">
      <c r="A446" s="258"/>
      <c r="B446" s="259"/>
      <c r="C446" s="413"/>
      <c r="D446" s="210" t="s">
        <v>496</v>
      </c>
      <c r="E446" s="210" t="s">
        <v>514</v>
      </c>
      <c r="F446" s="210">
        <v>14</v>
      </c>
      <c r="G446" s="322">
        <v>0</v>
      </c>
      <c r="H446" s="425"/>
      <c r="I446" s="235"/>
      <c r="J446" s="205"/>
      <c r="K446" s="215"/>
      <c r="L446" s="215"/>
    </row>
    <row r="447" spans="1:12" ht="29.25" hidden="1" customHeight="1">
      <c r="A447" s="258"/>
      <c r="B447" s="259"/>
      <c r="C447" s="413"/>
      <c r="D447" s="210" t="s">
        <v>496</v>
      </c>
      <c r="E447" s="210" t="s">
        <v>514</v>
      </c>
      <c r="F447" s="210">
        <v>20</v>
      </c>
      <c r="G447" s="322">
        <v>0</v>
      </c>
      <c r="H447" s="425"/>
      <c r="I447" s="235"/>
      <c r="J447" s="222" t="e">
        <v>#REF!</v>
      </c>
      <c r="K447" s="215"/>
      <c r="L447" s="215"/>
    </row>
    <row r="448" spans="1:12" ht="29.25" hidden="1" customHeight="1">
      <c r="A448" s="258"/>
      <c r="B448" s="259"/>
      <c r="C448" s="413"/>
      <c r="D448" s="210" t="s">
        <v>496</v>
      </c>
      <c r="E448" s="210" t="s">
        <v>514</v>
      </c>
      <c r="F448" s="210">
        <v>21</v>
      </c>
      <c r="G448" s="322">
        <v>0</v>
      </c>
      <c r="H448" s="425"/>
      <c r="I448" s="235"/>
      <c r="J448" s="205"/>
      <c r="K448" s="215"/>
      <c r="L448" s="215"/>
    </row>
    <row r="449" spans="1:12" ht="29.25" hidden="1" customHeight="1">
      <c r="A449" s="258"/>
      <c r="B449" s="259"/>
      <c r="C449" s="413"/>
      <c r="D449" s="210" t="s">
        <v>496</v>
      </c>
      <c r="E449" s="210" t="s">
        <v>514</v>
      </c>
      <c r="F449" s="210">
        <v>23</v>
      </c>
      <c r="G449" s="322">
        <v>0</v>
      </c>
      <c r="H449" s="425"/>
      <c r="I449" s="235"/>
      <c r="J449" s="205"/>
      <c r="K449" s="215"/>
      <c r="L449" s="215"/>
    </row>
    <row r="450" spans="1:12" ht="29.25" hidden="1" customHeight="1">
      <c r="A450" s="258"/>
      <c r="B450" s="259"/>
      <c r="C450" s="413"/>
      <c r="D450" s="210" t="s">
        <v>496</v>
      </c>
      <c r="E450" s="210" t="s">
        <v>514</v>
      </c>
      <c r="F450" s="210">
        <v>26</v>
      </c>
      <c r="G450" s="322">
        <v>0</v>
      </c>
      <c r="H450" s="425"/>
      <c r="I450" s="235"/>
      <c r="J450" s="205"/>
      <c r="K450" s="215"/>
      <c r="L450" s="215"/>
    </row>
    <row r="451" spans="1:12" ht="29.25" hidden="1" customHeight="1">
      <c r="A451" s="258"/>
      <c r="B451" s="259"/>
      <c r="C451" s="413"/>
      <c r="D451" s="210" t="s">
        <v>496</v>
      </c>
      <c r="E451" s="210" t="s">
        <v>514</v>
      </c>
      <c r="F451" s="210">
        <v>15</v>
      </c>
      <c r="G451" s="322">
        <v>0</v>
      </c>
      <c r="H451" s="425"/>
      <c r="I451" s="235"/>
      <c r="J451" s="205"/>
      <c r="K451" s="215"/>
      <c r="L451" s="215"/>
    </row>
    <row r="452" spans="1:12" ht="29.25" hidden="1" customHeight="1">
      <c r="A452" s="258"/>
      <c r="B452" s="259"/>
      <c r="C452" s="413"/>
      <c r="D452" s="210" t="s">
        <v>496</v>
      </c>
      <c r="E452" s="210" t="s">
        <v>514</v>
      </c>
      <c r="F452" s="210">
        <v>28</v>
      </c>
      <c r="G452" s="322">
        <v>0</v>
      </c>
      <c r="H452" s="425"/>
      <c r="I452" s="235"/>
      <c r="J452" s="205"/>
      <c r="K452" s="215"/>
      <c r="L452" s="215"/>
    </row>
    <row r="453" spans="1:12" ht="29.25" hidden="1" customHeight="1">
      <c r="A453" s="258"/>
      <c r="B453" s="259"/>
      <c r="C453" s="413"/>
      <c r="D453" s="210" t="s">
        <v>496</v>
      </c>
      <c r="E453" s="210" t="s">
        <v>514</v>
      </c>
      <c r="F453" s="210">
        <v>31</v>
      </c>
      <c r="G453" s="322">
        <v>0</v>
      </c>
      <c r="H453" s="425"/>
      <c r="I453" s="235"/>
      <c r="J453" s="205"/>
      <c r="K453" s="215"/>
      <c r="L453" s="215"/>
    </row>
    <row r="454" spans="1:12" ht="29.25" hidden="1" customHeight="1">
      <c r="A454" s="258"/>
      <c r="B454" s="259"/>
      <c r="C454" s="413"/>
      <c r="D454" s="210" t="s">
        <v>496</v>
      </c>
      <c r="E454" s="210" t="s">
        <v>514</v>
      </c>
      <c r="F454" s="210">
        <v>32</v>
      </c>
      <c r="G454" s="322">
        <v>0</v>
      </c>
      <c r="H454" s="425"/>
      <c r="I454" s="235"/>
      <c r="J454" s="205"/>
      <c r="K454" s="215"/>
      <c r="L454" s="215"/>
    </row>
    <row r="455" spans="1:12" ht="29.25" hidden="1" customHeight="1">
      <c r="A455" s="258"/>
      <c r="B455" s="259"/>
      <c r="C455" s="413"/>
      <c r="D455" s="210" t="s">
        <v>496</v>
      </c>
      <c r="E455" s="210" t="s">
        <v>514</v>
      </c>
      <c r="F455" s="210">
        <v>17</v>
      </c>
      <c r="G455" s="322">
        <v>0</v>
      </c>
      <c r="H455" s="425"/>
      <c r="I455" s="235"/>
      <c r="J455" s="205"/>
      <c r="K455" s="215"/>
      <c r="L455" s="215"/>
    </row>
    <row r="456" spans="1:12" ht="29.25" hidden="1" customHeight="1">
      <c r="A456" s="258"/>
      <c r="B456" s="259"/>
      <c r="C456" s="413"/>
      <c r="D456" s="210" t="s">
        <v>496</v>
      </c>
      <c r="E456" s="210" t="s">
        <v>514</v>
      </c>
      <c r="F456" s="210">
        <v>23</v>
      </c>
      <c r="G456" s="322">
        <v>0</v>
      </c>
      <c r="H456" s="425"/>
      <c r="I456" s="235"/>
      <c r="J456" s="205"/>
      <c r="K456" s="215"/>
      <c r="L456" s="215"/>
    </row>
    <row r="457" spans="1:12" ht="29.25" hidden="1" customHeight="1">
      <c r="A457" s="258"/>
      <c r="B457" s="259"/>
      <c r="C457" s="413"/>
      <c r="D457" s="210" t="s">
        <v>496</v>
      </c>
      <c r="E457" s="210" t="s">
        <v>514</v>
      </c>
      <c r="F457" s="210">
        <v>10</v>
      </c>
      <c r="G457" s="322">
        <v>0</v>
      </c>
      <c r="H457" s="425"/>
      <c r="I457" s="235"/>
      <c r="J457" s="205"/>
      <c r="K457" s="215"/>
      <c r="L457" s="215"/>
    </row>
    <row r="458" spans="1:12" ht="29.25" hidden="1" customHeight="1" thickBot="1">
      <c r="A458" s="437"/>
      <c r="B458" s="438"/>
      <c r="C458" s="439"/>
      <c r="D458" s="226" t="s">
        <v>496</v>
      </c>
      <c r="E458" s="226" t="s">
        <v>514</v>
      </c>
      <c r="F458" s="226">
        <v>11</v>
      </c>
      <c r="G458" s="352">
        <v>0</v>
      </c>
      <c r="H458" s="440"/>
      <c r="I458" s="235"/>
      <c r="J458" s="222" t="e">
        <v>#REF!</v>
      </c>
      <c r="K458" s="215"/>
      <c r="L458" s="215"/>
    </row>
    <row r="459" spans="1:12" ht="29.25" hidden="1" customHeight="1" thickBot="1">
      <c r="A459" s="437"/>
      <c r="B459" s="438"/>
      <c r="C459" s="439"/>
      <c r="D459" s="226" t="s">
        <v>496</v>
      </c>
      <c r="E459" s="226" t="s">
        <v>514</v>
      </c>
      <c r="F459" s="226">
        <v>19</v>
      </c>
      <c r="G459" s="352">
        <v>0</v>
      </c>
      <c r="H459" s="440"/>
      <c r="I459" s="235"/>
      <c r="J459" s="205"/>
      <c r="K459" s="215"/>
      <c r="L459" s="215"/>
    </row>
    <row r="460" spans="1:12" ht="29.25" hidden="1" customHeight="1">
      <c r="A460" s="258"/>
      <c r="B460" s="259"/>
      <c r="C460" s="413"/>
      <c r="D460" s="210" t="s">
        <v>496</v>
      </c>
      <c r="E460" s="210" t="s">
        <v>514</v>
      </c>
      <c r="F460" s="210">
        <v>21</v>
      </c>
      <c r="G460" s="322">
        <v>0</v>
      </c>
      <c r="H460" s="425"/>
      <c r="I460" s="235"/>
      <c r="J460" s="205"/>
      <c r="K460" s="215"/>
      <c r="L460" s="215"/>
    </row>
    <row r="461" spans="1:12" ht="29.25" hidden="1" customHeight="1">
      <c r="A461" s="258"/>
      <c r="B461" s="259"/>
      <c r="C461" s="413"/>
      <c r="D461" s="210" t="s">
        <v>496</v>
      </c>
      <c r="E461" s="210" t="s">
        <v>514</v>
      </c>
      <c r="F461" s="210" t="s">
        <v>500</v>
      </c>
      <c r="G461" s="322">
        <v>0</v>
      </c>
      <c r="H461" s="425"/>
      <c r="I461" s="235"/>
      <c r="J461" s="205"/>
      <c r="K461" s="215"/>
      <c r="L461" s="215"/>
    </row>
    <row r="462" spans="1:12" ht="29.25" hidden="1" customHeight="1">
      <c r="A462" s="258"/>
      <c r="B462" s="259"/>
      <c r="C462" s="413"/>
      <c r="D462" s="210" t="s">
        <v>496</v>
      </c>
      <c r="E462" s="210" t="s">
        <v>514</v>
      </c>
      <c r="F462" s="210">
        <v>36</v>
      </c>
      <c r="G462" s="322">
        <v>0</v>
      </c>
      <c r="H462" s="425"/>
      <c r="I462" s="235"/>
      <c r="J462" s="205"/>
      <c r="K462" s="215"/>
      <c r="L462" s="215"/>
    </row>
    <row r="463" spans="1:12" ht="13.5" hidden="1" customHeight="1" thickBot="1">
      <c r="A463" s="258"/>
      <c r="B463" s="259"/>
      <c r="C463" s="413"/>
      <c r="D463" s="210" t="s">
        <v>496</v>
      </c>
      <c r="E463" s="210" t="s">
        <v>514</v>
      </c>
      <c r="F463" s="210" t="s">
        <v>494</v>
      </c>
      <c r="G463" s="322">
        <v>0</v>
      </c>
      <c r="H463" s="425"/>
      <c r="I463" s="235"/>
      <c r="J463" s="205"/>
      <c r="K463" s="215"/>
      <c r="L463" s="215"/>
    </row>
    <row r="464" spans="1:12" ht="13.5" hidden="1" customHeight="1" thickBot="1">
      <c r="A464" s="258"/>
      <c r="B464" s="259"/>
      <c r="C464" s="413"/>
      <c r="D464" s="210" t="s">
        <v>496</v>
      </c>
      <c r="E464" s="210" t="s">
        <v>514</v>
      </c>
      <c r="F464" s="210" t="s">
        <v>500</v>
      </c>
      <c r="G464" s="322">
        <v>0</v>
      </c>
      <c r="H464" s="425"/>
      <c r="I464" s="235"/>
      <c r="J464" s="205"/>
      <c r="K464" s="215"/>
      <c r="L464" s="215"/>
    </row>
    <row r="465" spans="1:12" ht="13.5" hidden="1" customHeight="1" thickBot="1">
      <c r="A465" s="258"/>
      <c r="B465" s="259"/>
      <c r="C465" s="413"/>
      <c r="D465" s="210" t="s">
        <v>496</v>
      </c>
      <c r="E465" s="210" t="s">
        <v>499</v>
      </c>
      <c r="F465" s="210"/>
      <c r="G465" s="322" t="s">
        <v>535</v>
      </c>
      <c r="H465" s="425">
        <v>0</v>
      </c>
      <c r="I465" s="235"/>
      <c r="J465" s="205"/>
      <c r="K465" s="215"/>
      <c r="L465" s="215"/>
    </row>
    <row r="466" spans="1:12" ht="13.5" hidden="1" customHeight="1" thickBot="1">
      <c r="A466" s="258"/>
      <c r="B466" s="259"/>
      <c r="C466" s="413"/>
      <c r="D466" s="210" t="s">
        <v>496</v>
      </c>
      <c r="E466" s="210" t="s">
        <v>499</v>
      </c>
      <c r="F466" s="210"/>
      <c r="G466" s="322" t="s">
        <v>534</v>
      </c>
      <c r="H466" s="425">
        <v>0</v>
      </c>
      <c r="I466" s="235">
        <v>0</v>
      </c>
      <c r="J466" s="222" t="e">
        <v>#REF!</v>
      </c>
      <c r="K466" s="215"/>
      <c r="L466" s="215"/>
    </row>
    <row r="467" spans="1:12" ht="13.5" hidden="1" customHeight="1">
      <c r="A467" s="258"/>
      <c r="B467" s="259"/>
      <c r="C467" s="413"/>
      <c r="D467" s="210" t="s">
        <v>496</v>
      </c>
      <c r="E467" s="210" t="s">
        <v>499</v>
      </c>
      <c r="F467" s="210"/>
      <c r="G467" s="322" t="s">
        <v>513</v>
      </c>
      <c r="H467" s="425">
        <v>0</v>
      </c>
      <c r="I467" s="235"/>
      <c r="J467" s="205"/>
      <c r="K467" s="215"/>
      <c r="L467" s="215"/>
    </row>
    <row r="468" spans="1:12" ht="26.25" hidden="1" customHeight="1" thickBot="1">
      <c r="A468" s="258"/>
      <c r="B468" s="259"/>
      <c r="C468" s="413"/>
      <c r="D468" s="210" t="s">
        <v>496</v>
      </c>
      <c r="E468" s="210" t="s">
        <v>494</v>
      </c>
      <c r="F468" s="210"/>
      <c r="G468" s="322" t="s">
        <v>512</v>
      </c>
      <c r="H468" s="425">
        <v>0</v>
      </c>
      <c r="I468" s="235"/>
      <c r="J468" s="222" t="e">
        <v>#REF!</v>
      </c>
      <c r="K468" s="215"/>
      <c r="L468" s="215"/>
    </row>
    <row r="469" spans="1:12" s="90" customFormat="1" ht="13.5" thickBot="1">
      <c r="A469" s="254" t="s">
        <v>493</v>
      </c>
      <c r="B469" s="255"/>
      <c r="C469" s="417">
        <v>2105974937.6199999</v>
      </c>
      <c r="D469" s="234"/>
      <c r="E469" s="234"/>
      <c r="F469" s="234"/>
      <c r="G469" s="418"/>
      <c r="H469" s="282">
        <v>2105974937.6200001</v>
      </c>
      <c r="I469" s="236">
        <v>0</v>
      </c>
      <c r="J469" s="223"/>
      <c r="K469" s="229"/>
      <c r="L469" s="229"/>
    </row>
    <row r="470" spans="1:12" ht="12.75" hidden="1" customHeight="1">
      <c r="A470" s="247"/>
      <c r="B470" s="249"/>
      <c r="C470" s="429"/>
      <c r="D470" s="210"/>
      <c r="E470" s="210"/>
      <c r="F470" s="210"/>
      <c r="G470" s="322"/>
      <c r="H470" s="283"/>
      <c r="I470" s="235"/>
      <c r="J470" s="205"/>
      <c r="K470" s="215"/>
      <c r="L470" s="215"/>
    </row>
    <row r="471" spans="1:12" ht="12.75" hidden="1" customHeight="1">
      <c r="A471" s="258" t="s">
        <v>251</v>
      </c>
      <c r="B471" s="259" t="s">
        <v>250</v>
      </c>
      <c r="C471" s="449">
        <v>0</v>
      </c>
      <c r="D471" s="210" t="s">
        <v>506</v>
      </c>
      <c r="E471" s="210" t="s">
        <v>501</v>
      </c>
      <c r="F471" s="210" t="s">
        <v>505</v>
      </c>
      <c r="G471" s="259" t="s">
        <v>668</v>
      </c>
      <c r="H471" s="425">
        <v>0</v>
      </c>
      <c r="I471" s="235"/>
      <c r="J471" s="222">
        <v>0</v>
      </c>
      <c r="K471" s="215"/>
      <c r="L471" s="215"/>
    </row>
    <row r="472" spans="1:12" s="90" customFormat="1" ht="13.5" hidden="1" customHeight="1" thickBot="1">
      <c r="A472" s="254" t="s">
        <v>493</v>
      </c>
      <c r="B472" s="255"/>
      <c r="C472" s="417">
        <v>0</v>
      </c>
      <c r="D472" s="234"/>
      <c r="E472" s="234"/>
      <c r="F472" s="234"/>
      <c r="G472" s="418"/>
      <c r="H472" s="419">
        <v>0</v>
      </c>
      <c r="I472" s="236">
        <v>0</v>
      </c>
      <c r="J472" s="223"/>
      <c r="K472" s="229"/>
      <c r="L472" s="229"/>
    </row>
    <row r="473" spans="1:12" ht="12.75" hidden="1" customHeight="1">
      <c r="A473" s="247"/>
      <c r="B473" s="249"/>
      <c r="C473" s="429"/>
      <c r="D473" s="210"/>
      <c r="E473" s="210"/>
      <c r="F473" s="210"/>
      <c r="G473" s="322"/>
      <c r="H473" s="425"/>
      <c r="I473" s="235"/>
      <c r="J473" s="205"/>
      <c r="K473" s="215"/>
      <c r="L473" s="215"/>
    </row>
    <row r="474" spans="1:12" ht="25.5" hidden="1" customHeight="1">
      <c r="A474" s="258" t="s">
        <v>249</v>
      </c>
      <c r="B474" s="259" t="s">
        <v>248</v>
      </c>
      <c r="C474" s="449">
        <v>0</v>
      </c>
      <c r="D474" s="210" t="s">
        <v>506</v>
      </c>
      <c r="E474" s="210" t="s">
        <v>501</v>
      </c>
      <c r="F474" s="210" t="s">
        <v>505</v>
      </c>
      <c r="G474" s="428" t="s">
        <v>248</v>
      </c>
      <c r="H474" s="425">
        <v>0</v>
      </c>
      <c r="I474" s="235"/>
      <c r="J474" s="215"/>
      <c r="K474" s="215"/>
      <c r="L474" s="215"/>
    </row>
    <row r="475" spans="1:12" s="90" customFormat="1" ht="13.5" hidden="1" customHeight="1" thickBot="1">
      <c r="A475" s="254" t="s">
        <v>493</v>
      </c>
      <c r="B475" s="255"/>
      <c r="C475" s="417">
        <v>0</v>
      </c>
      <c r="D475" s="234"/>
      <c r="E475" s="234"/>
      <c r="F475" s="234"/>
      <c r="G475" s="418"/>
      <c r="H475" s="419">
        <v>0</v>
      </c>
      <c r="I475" s="236">
        <v>0</v>
      </c>
      <c r="J475" s="223"/>
      <c r="K475" s="229"/>
      <c r="L475" s="229"/>
    </row>
    <row r="476" spans="1:12" ht="12.75" hidden="1" customHeight="1">
      <c r="A476" s="247"/>
      <c r="B476" s="249"/>
      <c r="C476" s="429"/>
      <c r="D476" s="210"/>
      <c r="E476" s="210"/>
      <c r="F476" s="210"/>
      <c r="G476" s="322"/>
      <c r="H476" s="425"/>
      <c r="I476" s="235"/>
      <c r="J476" s="205"/>
      <c r="K476" s="215"/>
      <c r="L476" s="215"/>
    </row>
    <row r="477" spans="1:12" ht="12.75" hidden="1" customHeight="1">
      <c r="A477" s="258" t="s">
        <v>247</v>
      </c>
      <c r="B477" s="259" t="s">
        <v>246</v>
      </c>
      <c r="C477" s="449">
        <v>0</v>
      </c>
      <c r="D477" s="210" t="s">
        <v>506</v>
      </c>
      <c r="E477" s="210" t="s">
        <v>501</v>
      </c>
      <c r="F477" s="210" t="s">
        <v>505</v>
      </c>
      <c r="G477" s="259" t="s">
        <v>246</v>
      </c>
      <c r="H477" s="425">
        <v>0</v>
      </c>
      <c r="I477" s="235"/>
      <c r="J477" s="205"/>
      <c r="K477" s="215"/>
      <c r="L477" s="215"/>
    </row>
    <row r="478" spans="1:12" s="90" customFormat="1" ht="13.5" hidden="1" customHeight="1" thickBot="1">
      <c r="A478" s="254" t="s">
        <v>493</v>
      </c>
      <c r="B478" s="255"/>
      <c r="C478" s="417">
        <v>0</v>
      </c>
      <c r="D478" s="234"/>
      <c r="E478" s="234"/>
      <c r="F478" s="234"/>
      <c r="G478" s="418"/>
      <c r="H478" s="419">
        <v>0</v>
      </c>
      <c r="I478" s="236">
        <v>0</v>
      </c>
      <c r="J478" s="223"/>
      <c r="K478" s="229"/>
      <c r="L478" s="229"/>
    </row>
    <row r="479" spans="1:12" ht="12.75" hidden="1" customHeight="1">
      <c r="A479" s="247"/>
      <c r="B479" s="249"/>
      <c r="C479" s="429"/>
      <c r="D479" s="210"/>
      <c r="E479" s="210"/>
      <c r="F479" s="210"/>
      <c r="G479" s="322"/>
      <c r="H479" s="425"/>
      <c r="I479" s="235"/>
      <c r="J479" s="205"/>
      <c r="K479" s="215"/>
      <c r="L479" s="215"/>
    </row>
    <row r="480" spans="1:12" ht="25.5" hidden="1" customHeight="1">
      <c r="A480" s="258" t="s">
        <v>245</v>
      </c>
      <c r="B480" s="259" t="s">
        <v>244</v>
      </c>
      <c r="C480" s="449">
        <v>0</v>
      </c>
      <c r="D480" s="210" t="s">
        <v>506</v>
      </c>
      <c r="E480" s="210" t="s">
        <v>501</v>
      </c>
      <c r="F480" s="210" t="s">
        <v>505</v>
      </c>
      <c r="G480" s="428" t="s">
        <v>244</v>
      </c>
      <c r="H480" s="425">
        <v>0</v>
      </c>
      <c r="I480" s="235"/>
      <c r="J480" s="205"/>
      <c r="K480" s="215"/>
      <c r="L480" s="215"/>
    </row>
    <row r="481" spans="1:12" s="90" customFormat="1" ht="13.5" hidden="1" customHeight="1" thickBot="1">
      <c r="A481" s="254" t="s">
        <v>493</v>
      </c>
      <c r="B481" s="255"/>
      <c r="C481" s="417">
        <v>0</v>
      </c>
      <c r="D481" s="234"/>
      <c r="E481" s="234"/>
      <c r="F481" s="234"/>
      <c r="G481" s="418"/>
      <c r="H481" s="419">
        <v>0</v>
      </c>
      <c r="I481" s="236">
        <v>0</v>
      </c>
      <c r="J481" s="223"/>
      <c r="K481" s="229"/>
      <c r="L481" s="229"/>
    </row>
    <row r="482" spans="1:12" ht="12.75" hidden="1" customHeight="1">
      <c r="A482" s="247" t="s">
        <v>10</v>
      </c>
      <c r="B482" s="249"/>
      <c r="C482" s="429"/>
      <c r="D482" s="210"/>
      <c r="E482" s="210"/>
      <c r="F482" s="210"/>
      <c r="G482" s="322"/>
      <c r="H482" s="283"/>
      <c r="I482" s="235"/>
      <c r="J482" s="205"/>
      <c r="K482" s="215"/>
      <c r="L482" s="215"/>
    </row>
    <row r="483" spans="1:12" ht="12.75" hidden="1" customHeight="1">
      <c r="A483" s="258" t="s">
        <v>243</v>
      </c>
      <c r="B483" s="259" t="s">
        <v>242</v>
      </c>
      <c r="C483" s="449">
        <v>0</v>
      </c>
      <c r="D483" s="210" t="s">
        <v>506</v>
      </c>
      <c r="E483" s="210" t="s">
        <v>501</v>
      </c>
      <c r="F483" s="210"/>
      <c r="G483" s="322" t="s">
        <v>638</v>
      </c>
      <c r="H483" s="425">
        <v>0</v>
      </c>
      <c r="I483" s="235"/>
      <c r="J483" s="205"/>
      <c r="K483" s="215"/>
      <c r="L483" s="215"/>
    </row>
    <row r="484" spans="1:12" s="90" customFormat="1" ht="13.5" hidden="1" customHeight="1" thickBot="1">
      <c r="A484" s="254" t="s">
        <v>493</v>
      </c>
      <c r="B484" s="255"/>
      <c r="C484" s="417">
        <v>0</v>
      </c>
      <c r="D484" s="234"/>
      <c r="E484" s="234"/>
      <c r="F484" s="234"/>
      <c r="G484" s="418"/>
      <c r="H484" s="282">
        <v>0</v>
      </c>
      <c r="I484" s="236">
        <v>0</v>
      </c>
      <c r="J484" s="223"/>
      <c r="K484" s="229"/>
      <c r="L484" s="229"/>
    </row>
    <row r="485" spans="1:12" ht="13.5" hidden="1" customHeight="1" thickBot="1">
      <c r="A485" s="251"/>
      <c r="B485" s="252"/>
      <c r="C485" s="422"/>
      <c r="D485" s="227"/>
      <c r="E485" s="227"/>
      <c r="F485" s="227"/>
      <c r="G485" s="430"/>
      <c r="H485" s="431"/>
      <c r="I485" s="235"/>
      <c r="J485" s="205"/>
      <c r="K485" s="215"/>
      <c r="L485" s="215"/>
    </row>
    <row r="486" spans="1:12" ht="12.75" hidden="1" customHeight="1">
      <c r="A486" s="247"/>
      <c r="B486" s="249"/>
      <c r="C486" s="429"/>
      <c r="D486" s="210"/>
      <c r="E486" s="210"/>
      <c r="F486" s="210"/>
      <c r="G486" s="322"/>
      <c r="H486" s="283"/>
      <c r="I486" s="235"/>
      <c r="J486" s="205"/>
      <c r="K486" s="215"/>
      <c r="L486" s="215"/>
    </row>
    <row r="487" spans="1:12" ht="12.75" hidden="1" customHeight="1">
      <c r="A487" s="258" t="s">
        <v>241</v>
      </c>
      <c r="B487" s="259" t="s">
        <v>240</v>
      </c>
      <c r="C487" s="449">
        <v>0</v>
      </c>
      <c r="D487" s="210"/>
      <c r="E487" s="210"/>
      <c r="F487" s="210"/>
      <c r="G487" s="322"/>
      <c r="H487" s="283"/>
      <c r="I487" s="235"/>
      <c r="J487" s="205"/>
      <c r="K487" s="215"/>
      <c r="L487" s="215"/>
    </row>
    <row r="488" spans="1:12" ht="12.75" hidden="1" customHeight="1">
      <c r="A488" s="232"/>
      <c r="B488" s="210"/>
      <c r="C488" s="416"/>
      <c r="D488" s="210" t="s">
        <v>496</v>
      </c>
      <c r="E488" s="210" t="s">
        <v>510</v>
      </c>
      <c r="F488" s="210" t="s">
        <v>510</v>
      </c>
      <c r="G488" s="322" t="s">
        <v>511</v>
      </c>
      <c r="H488" s="281">
        <v>0</v>
      </c>
      <c r="I488" s="235"/>
      <c r="J488" s="205"/>
      <c r="K488" s="215"/>
      <c r="L488" s="215"/>
    </row>
    <row r="489" spans="1:12" ht="12.75" hidden="1" customHeight="1">
      <c r="A489" s="232"/>
      <c r="B489" s="210"/>
      <c r="C489" s="416"/>
      <c r="D489" s="210" t="s">
        <v>496</v>
      </c>
      <c r="E489" s="210" t="s">
        <v>510</v>
      </c>
      <c r="F489" s="210" t="s">
        <v>509</v>
      </c>
      <c r="G489" s="454" t="s">
        <v>525</v>
      </c>
      <c r="H489" s="281">
        <v>0</v>
      </c>
      <c r="I489" s="235"/>
      <c r="J489" s="205"/>
      <c r="K489" s="215"/>
      <c r="L489" s="215"/>
    </row>
    <row r="490" spans="1:12" s="90" customFormat="1" ht="13.5" hidden="1" customHeight="1" thickBot="1">
      <c r="A490" s="254" t="s">
        <v>493</v>
      </c>
      <c r="B490" s="255"/>
      <c r="C490" s="417">
        <v>0</v>
      </c>
      <c r="D490" s="234"/>
      <c r="E490" s="234"/>
      <c r="F490" s="234"/>
      <c r="G490" s="418"/>
      <c r="H490" s="282">
        <v>0</v>
      </c>
      <c r="I490" s="236">
        <v>0</v>
      </c>
      <c r="J490" s="223"/>
      <c r="K490" s="229"/>
      <c r="L490" s="229"/>
    </row>
    <row r="491" spans="1:12" ht="12.75" hidden="1" customHeight="1">
      <c r="A491" s="305" t="s">
        <v>10</v>
      </c>
      <c r="B491" s="306"/>
      <c r="C491" s="442"/>
      <c r="D491" s="280"/>
      <c r="E491" s="280"/>
      <c r="F491" s="280"/>
      <c r="G491" s="410"/>
      <c r="H491" s="309"/>
      <c r="I491" s="235"/>
      <c r="J491" s="205"/>
      <c r="K491" s="215"/>
      <c r="L491" s="215"/>
    </row>
    <row r="492" spans="1:12" ht="12.75" hidden="1" customHeight="1">
      <c r="A492" s="258" t="s">
        <v>239</v>
      </c>
      <c r="B492" s="259" t="s">
        <v>238</v>
      </c>
      <c r="C492" s="449">
        <v>0</v>
      </c>
      <c r="D492" s="210"/>
      <c r="E492" s="210"/>
      <c r="F492" s="210"/>
      <c r="G492" s="322"/>
      <c r="H492" s="283"/>
      <c r="I492" s="235"/>
      <c r="J492" s="205"/>
      <c r="K492" s="215"/>
      <c r="L492" s="215"/>
    </row>
    <row r="493" spans="1:12" ht="13.5" hidden="1" customHeight="1" thickBot="1">
      <c r="A493" s="258"/>
      <c r="B493" s="259"/>
      <c r="C493" s="413"/>
      <c r="D493" s="226" t="s">
        <v>506</v>
      </c>
      <c r="E493" s="226" t="s">
        <v>501</v>
      </c>
      <c r="F493" s="210"/>
      <c r="G493" s="322" t="s">
        <v>670</v>
      </c>
      <c r="H493" s="281">
        <v>0</v>
      </c>
      <c r="I493" s="235"/>
      <c r="J493" s="205"/>
      <c r="K493" s="215"/>
      <c r="L493" s="215"/>
    </row>
    <row r="494" spans="1:12" ht="12.75" hidden="1" customHeight="1">
      <c r="A494" s="258"/>
      <c r="B494" s="259"/>
      <c r="C494" s="413"/>
      <c r="D494" s="210" t="s">
        <v>496</v>
      </c>
      <c r="E494" s="218" t="s">
        <v>495</v>
      </c>
      <c r="F494" s="218">
        <v>13</v>
      </c>
      <c r="G494" s="218">
        <v>0</v>
      </c>
      <c r="H494" s="443">
        <v>0</v>
      </c>
      <c r="I494" s="235"/>
      <c r="J494" s="205"/>
      <c r="K494" s="215"/>
      <c r="L494" s="215"/>
    </row>
    <row r="495" spans="1:12" s="90" customFormat="1" ht="13.5" hidden="1" customHeight="1" thickBot="1">
      <c r="A495" s="254" t="s">
        <v>493</v>
      </c>
      <c r="B495" s="255"/>
      <c r="C495" s="417">
        <v>0</v>
      </c>
      <c r="D495" s="234"/>
      <c r="E495" s="234"/>
      <c r="F495" s="234"/>
      <c r="G495" s="418"/>
      <c r="H495" s="282">
        <v>0</v>
      </c>
      <c r="I495" s="236">
        <v>0</v>
      </c>
      <c r="J495" s="223"/>
      <c r="K495" s="229"/>
      <c r="L495" s="229"/>
    </row>
    <row r="496" spans="1:12" ht="13.5" hidden="1" customHeight="1" thickBot="1">
      <c r="A496" s="251"/>
      <c r="B496" s="252"/>
      <c r="C496" s="422"/>
      <c r="D496" s="227"/>
      <c r="E496" s="227"/>
      <c r="F496" s="227"/>
      <c r="G496" s="430"/>
      <c r="H496" s="431"/>
      <c r="I496" s="235"/>
      <c r="J496" s="205"/>
      <c r="K496" s="215"/>
      <c r="L496" s="215"/>
    </row>
    <row r="497" spans="1:12">
      <c r="A497" s="247"/>
      <c r="B497" s="249"/>
      <c r="C497" s="429"/>
      <c r="D497" s="210"/>
      <c r="E497" s="210"/>
      <c r="F497" s="210"/>
      <c r="G497" s="322"/>
      <c r="H497" s="283"/>
      <c r="I497" s="235"/>
      <c r="J497" s="205"/>
      <c r="K497" s="215"/>
      <c r="L497" s="215"/>
    </row>
    <row r="498" spans="1:12">
      <c r="A498" s="258" t="s">
        <v>237</v>
      </c>
      <c r="B498" s="259" t="s">
        <v>236</v>
      </c>
      <c r="C498" s="449">
        <v>23302380.109999999</v>
      </c>
      <c r="D498" s="210" t="s">
        <v>498</v>
      </c>
      <c r="E498" s="210">
        <v>23</v>
      </c>
      <c r="F498" s="210"/>
      <c r="G498" s="322" t="s">
        <v>522</v>
      </c>
      <c r="H498" s="283">
        <v>23302380.109999999</v>
      </c>
      <c r="I498" s="235"/>
      <c r="J498" s="205"/>
      <c r="K498" s="215"/>
      <c r="L498" s="215"/>
    </row>
    <row r="499" spans="1:12" ht="12.75" hidden="1" customHeight="1">
      <c r="A499" s="258"/>
      <c r="B499" s="259"/>
      <c r="C499" s="413"/>
      <c r="D499" s="210" t="s">
        <v>496</v>
      </c>
      <c r="E499" s="210" t="s">
        <v>497</v>
      </c>
      <c r="F499" s="210" t="s">
        <v>499</v>
      </c>
      <c r="G499" s="428">
        <v>0</v>
      </c>
      <c r="H499" s="281">
        <v>0</v>
      </c>
      <c r="I499" s="235"/>
      <c r="J499" s="205"/>
      <c r="K499" s="215"/>
      <c r="L499" s="215"/>
    </row>
    <row r="500" spans="1:12" ht="13.5" thickBot="1">
      <c r="A500" s="232"/>
      <c r="B500" s="210"/>
      <c r="C500" s="416"/>
      <c r="D500" s="210"/>
      <c r="E500" s="210"/>
      <c r="F500" s="210"/>
      <c r="G500" s="322"/>
      <c r="H500" s="281"/>
      <c r="I500" s="235"/>
      <c r="J500" s="205"/>
      <c r="K500" s="215"/>
      <c r="L500" s="215"/>
    </row>
    <row r="501" spans="1:12" s="90" customFormat="1" ht="13.5" thickBot="1">
      <c r="A501" s="254" t="s">
        <v>493</v>
      </c>
      <c r="B501" s="255"/>
      <c r="C501" s="417">
        <v>23302380.109999999</v>
      </c>
      <c r="D501" s="234"/>
      <c r="E501" s="234"/>
      <c r="F501" s="234"/>
      <c r="G501" s="418"/>
      <c r="H501" s="282">
        <v>23302380.109999999</v>
      </c>
      <c r="I501" s="236">
        <v>0</v>
      </c>
      <c r="J501" s="223"/>
      <c r="K501" s="229"/>
      <c r="L501" s="229"/>
    </row>
    <row r="502" spans="1:12">
      <c r="A502" s="318" t="s">
        <v>235</v>
      </c>
      <c r="B502" s="319" t="s">
        <v>631</v>
      </c>
      <c r="C502" s="459">
        <v>2443082.11</v>
      </c>
      <c r="D502" s="280"/>
      <c r="E502" s="280"/>
      <c r="F502" s="280"/>
      <c r="G502" s="410"/>
      <c r="H502" s="309"/>
      <c r="I502" s="235"/>
      <c r="J502" s="205"/>
      <c r="K502" s="215"/>
      <c r="L502" s="215"/>
    </row>
    <row r="503" spans="1:12" ht="13.5" thickBot="1">
      <c r="A503" s="437"/>
      <c r="B503" s="438"/>
      <c r="C503" s="439"/>
      <c r="D503" s="226" t="s">
        <v>503</v>
      </c>
      <c r="E503" s="226">
        <v>11</v>
      </c>
      <c r="F503" s="226"/>
      <c r="G503" s="352" t="s">
        <v>507</v>
      </c>
      <c r="H503" s="423">
        <v>2443082.11</v>
      </c>
      <c r="I503" s="235"/>
      <c r="J503" s="205"/>
      <c r="K503" s="215"/>
      <c r="L503" s="215"/>
    </row>
    <row r="504" spans="1:12" s="90" customFormat="1" ht="13.5" thickBot="1">
      <c r="A504" s="254" t="s">
        <v>493</v>
      </c>
      <c r="B504" s="255"/>
      <c r="C504" s="417">
        <v>2443082.11</v>
      </c>
      <c r="D504" s="234"/>
      <c r="E504" s="234"/>
      <c r="F504" s="234"/>
      <c r="G504" s="418"/>
      <c r="H504" s="282">
        <v>2443082.11</v>
      </c>
      <c r="I504" s="236">
        <v>0</v>
      </c>
      <c r="J504" s="223"/>
      <c r="K504" s="229"/>
      <c r="L504" s="229"/>
    </row>
    <row r="505" spans="1:12" ht="12.75" hidden="1" customHeight="1">
      <c r="A505" s="247"/>
      <c r="B505" s="249"/>
      <c r="C505" s="429"/>
      <c r="D505" s="210"/>
      <c r="E505" s="210"/>
      <c r="F505" s="210"/>
      <c r="G505" s="322" t="s">
        <v>508</v>
      </c>
      <c r="H505" s="283"/>
      <c r="I505" s="235"/>
      <c r="J505" s="205"/>
      <c r="K505" s="215"/>
      <c r="L505" s="215"/>
    </row>
    <row r="506" spans="1:12" ht="12.75" hidden="1" customHeight="1">
      <c r="A506" s="258" t="s">
        <v>234</v>
      </c>
      <c r="B506" s="259" t="s">
        <v>233</v>
      </c>
      <c r="C506" s="449">
        <v>0</v>
      </c>
      <c r="D506" s="210" t="s">
        <v>506</v>
      </c>
      <c r="E506" s="210" t="s">
        <v>501</v>
      </c>
      <c r="F506" s="210" t="s">
        <v>505</v>
      </c>
      <c r="G506" s="322" t="s">
        <v>507</v>
      </c>
      <c r="H506" s="281">
        <v>0</v>
      </c>
      <c r="I506" s="235"/>
      <c r="J506" s="205"/>
      <c r="K506" s="215"/>
      <c r="L506" s="215"/>
    </row>
    <row r="507" spans="1:12" s="90" customFormat="1" ht="13.5" hidden="1" customHeight="1" thickBot="1">
      <c r="A507" s="254" t="s">
        <v>493</v>
      </c>
      <c r="B507" s="255"/>
      <c r="C507" s="417">
        <v>0</v>
      </c>
      <c r="D507" s="234"/>
      <c r="E507" s="234"/>
      <c r="F507" s="234"/>
      <c r="G507" s="418"/>
      <c r="H507" s="282">
        <v>0</v>
      </c>
      <c r="I507" s="236">
        <v>0</v>
      </c>
      <c r="J507" s="223"/>
      <c r="K507" s="229"/>
      <c r="L507" s="229"/>
    </row>
    <row r="508" spans="1:12" ht="12.75" hidden="1" customHeight="1">
      <c r="A508" s="247"/>
      <c r="B508" s="249"/>
      <c r="C508" s="429"/>
      <c r="D508" s="210"/>
      <c r="E508" s="210"/>
      <c r="F508" s="210"/>
      <c r="G508" s="322"/>
      <c r="H508" s="283"/>
      <c r="I508" s="235"/>
      <c r="J508" s="205"/>
      <c r="K508" s="215"/>
      <c r="L508" s="215"/>
    </row>
    <row r="509" spans="1:12" ht="12.75" hidden="1" customHeight="1">
      <c r="A509" s="258" t="s">
        <v>232</v>
      </c>
      <c r="B509" s="259" t="s">
        <v>231</v>
      </c>
      <c r="C509" s="449">
        <v>0</v>
      </c>
      <c r="D509" s="210" t="s">
        <v>506</v>
      </c>
      <c r="E509" s="210" t="s">
        <v>501</v>
      </c>
      <c r="F509" s="210" t="s">
        <v>505</v>
      </c>
      <c r="G509" s="428" t="s">
        <v>504</v>
      </c>
      <c r="H509" s="281">
        <v>0</v>
      </c>
      <c r="I509" s="235"/>
      <c r="J509" s="205"/>
      <c r="K509" s="215"/>
      <c r="L509" s="215"/>
    </row>
    <row r="510" spans="1:12" s="90" customFormat="1" ht="13.5" hidden="1" customHeight="1" thickBot="1">
      <c r="A510" s="254" t="s">
        <v>493</v>
      </c>
      <c r="B510" s="255"/>
      <c r="C510" s="417">
        <v>0</v>
      </c>
      <c r="D510" s="234"/>
      <c r="E510" s="234"/>
      <c r="F510" s="234"/>
      <c r="G510" s="418"/>
      <c r="H510" s="282">
        <v>0</v>
      </c>
      <c r="I510" s="236">
        <v>0</v>
      </c>
      <c r="J510" s="223"/>
      <c r="K510" s="229"/>
      <c r="L510" s="229"/>
    </row>
    <row r="511" spans="1:12">
      <c r="A511" s="247"/>
      <c r="B511" s="249"/>
      <c r="C511" s="429"/>
      <c r="D511" s="210"/>
      <c r="E511" s="210"/>
      <c r="F511" s="210"/>
      <c r="G511" s="322"/>
      <c r="H511" s="283"/>
      <c r="I511" s="235"/>
      <c r="J511" s="205"/>
      <c r="K511" s="215"/>
      <c r="L511" s="215"/>
    </row>
    <row r="512" spans="1:12">
      <c r="A512" s="258" t="s">
        <v>230</v>
      </c>
      <c r="B512" s="259" t="s">
        <v>229</v>
      </c>
      <c r="C512" s="449">
        <v>1899561.6</v>
      </c>
      <c r="D512" s="210" t="s">
        <v>503</v>
      </c>
      <c r="E512" s="210">
        <v>10</v>
      </c>
      <c r="F512" s="210"/>
      <c r="G512" s="428" t="s">
        <v>521</v>
      </c>
      <c r="H512" s="281">
        <v>1899561.6</v>
      </c>
      <c r="I512" s="235"/>
      <c r="J512" s="205"/>
      <c r="K512" s="215"/>
      <c r="L512" s="215"/>
    </row>
    <row r="513" spans="1:12" ht="13.5" thickBot="1">
      <c r="A513" s="257"/>
      <c r="B513" s="253"/>
      <c r="C513" s="416"/>
      <c r="D513" s="218"/>
      <c r="E513" s="218"/>
      <c r="F513" s="218"/>
      <c r="G513" s="462"/>
      <c r="H513" s="408"/>
      <c r="I513" s="235"/>
      <c r="J513" s="205"/>
      <c r="K513" s="215"/>
      <c r="L513" s="215"/>
    </row>
    <row r="514" spans="1:12" s="90" customFormat="1" ht="13.5" thickBot="1">
      <c r="A514" s="254" t="s">
        <v>493</v>
      </c>
      <c r="B514" s="255"/>
      <c r="C514" s="417">
        <v>1899561.6</v>
      </c>
      <c r="D514" s="234"/>
      <c r="E514" s="234"/>
      <c r="F514" s="234"/>
      <c r="G514" s="418"/>
      <c r="H514" s="282">
        <v>1899561.6</v>
      </c>
      <c r="I514" s="236">
        <v>0</v>
      </c>
      <c r="J514" s="223"/>
      <c r="K514" s="229"/>
      <c r="L514" s="229"/>
    </row>
    <row r="515" spans="1:12" ht="12.75" hidden="1" customHeight="1">
      <c r="A515" s="247" t="s">
        <v>10</v>
      </c>
      <c r="B515" s="249"/>
      <c r="C515" s="429"/>
      <c r="D515" s="210"/>
      <c r="E515" s="210"/>
      <c r="F515" s="210"/>
      <c r="G515" s="322"/>
      <c r="H515" s="283"/>
      <c r="I515" s="235"/>
      <c r="J515" s="205"/>
      <c r="K515" s="215"/>
      <c r="L515" s="215"/>
    </row>
    <row r="516" spans="1:12" ht="12.75" hidden="1" customHeight="1">
      <c r="A516" s="258" t="s">
        <v>228</v>
      </c>
      <c r="B516" s="259" t="s">
        <v>227</v>
      </c>
      <c r="C516" s="449">
        <v>0</v>
      </c>
      <c r="D516" s="210"/>
      <c r="E516" s="210"/>
      <c r="F516" s="210"/>
      <c r="G516" s="322"/>
      <c r="H516" s="283"/>
      <c r="I516" s="235"/>
      <c r="J516" s="205"/>
      <c r="K516" s="215"/>
      <c r="L516" s="215"/>
    </row>
    <row r="517" spans="1:12" ht="25.5" hidden="1" customHeight="1">
      <c r="A517" s="258"/>
      <c r="B517" s="259"/>
      <c r="C517" s="413"/>
      <c r="D517" s="210" t="s">
        <v>502</v>
      </c>
      <c r="E517" s="210" t="s">
        <v>501</v>
      </c>
      <c r="F517" s="210"/>
      <c r="G517" s="322" t="s">
        <v>227</v>
      </c>
      <c r="H517" s="283">
        <v>0</v>
      </c>
      <c r="I517" s="235"/>
      <c r="J517" s="205"/>
      <c r="K517" s="215"/>
      <c r="L517" s="215"/>
    </row>
    <row r="518" spans="1:12" s="90" customFormat="1" ht="13.5" hidden="1" customHeight="1" thickBot="1">
      <c r="A518" s="254" t="s">
        <v>493</v>
      </c>
      <c r="B518" s="255"/>
      <c r="C518" s="417">
        <v>0</v>
      </c>
      <c r="D518" s="234"/>
      <c r="E518" s="234"/>
      <c r="F518" s="234"/>
      <c r="G518" s="418"/>
      <c r="H518" s="282">
        <v>0</v>
      </c>
      <c r="I518" s="236">
        <v>0</v>
      </c>
      <c r="J518" s="223"/>
      <c r="K518" s="229"/>
      <c r="L518" s="229"/>
    </row>
    <row r="519" spans="1:12" ht="12.75" hidden="1" customHeight="1">
      <c r="A519" s="247" t="s">
        <v>10</v>
      </c>
      <c r="B519" s="249"/>
      <c r="C519" s="429"/>
      <c r="D519" s="210"/>
      <c r="E519" s="210"/>
      <c r="F519" s="210"/>
      <c r="G519" s="322"/>
      <c r="H519" s="283"/>
      <c r="I519" s="235"/>
      <c r="J519" s="205"/>
      <c r="K519" s="215"/>
      <c r="L519" s="215"/>
    </row>
    <row r="520" spans="1:12" ht="12.75" hidden="1" customHeight="1">
      <c r="A520" s="258" t="s">
        <v>226</v>
      </c>
      <c r="B520" s="259" t="s">
        <v>225</v>
      </c>
      <c r="C520" s="449">
        <v>0</v>
      </c>
      <c r="D520" s="210"/>
      <c r="E520" s="210"/>
      <c r="F520" s="210"/>
      <c r="G520" s="322"/>
      <c r="H520" s="283"/>
      <c r="I520" s="235"/>
      <c r="J520" s="205"/>
      <c r="K520" s="215"/>
      <c r="L520" s="215"/>
    </row>
    <row r="521" spans="1:12" ht="12.75" hidden="1" customHeight="1">
      <c r="A521" s="258"/>
      <c r="B521" s="259"/>
      <c r="C521" s="413"/>
      <c r="D521" s="210" t="s">
        <v>496</v>
      </c>
      <c r="E521" s="210" t="s">
        <v>495</v>
      </c>
      <c r="F521" s="210" t="s">
        <v>500</v>
      </c>
      <c r="G521" s="322">
        <v>0</v>
      </c>
      <c r="H521" s="281">
        <v>0</v>
      </c>
      <c r="I521" s="235"/>
      <c r="J521" s="205"/>
      <c r="K521" s="215"/>
      <c r="L521" s="215"/>
    </row>
    <row r="522" spans="1:12" s="90" customFormat="1" ht="13.5" hidden="1" customHeight="1" thickBot="1">
      <c r="A522" s="254" t="s">
        <v>493</v>
      </c>
      <c r="B522" s="255"/>
      <c r="C522" s="417">
        <v>0</v>
      </c>
      <c r="D522" s="234"/>
      <c r="E522" s="234"/>
      <c r="F522" s="234"/>
      <c r="G522" s="418"/>
      <c r="H522" s="282">
        <v>0</v>
      </c>
      <c r="I522" s="236">
        <v>0</v>
      </c>
      <c r="J522" s="223"/>
      <c r="K522" s="229"/>
      <c r="L522" s="229"/>
    </row>
    <row r="523" spans="1:12" ht="12.75" hidden="1" customHeight="1">
      <c r="A523" s="247"/>
      <c r="B523" s="249"/>
      <c r="C523" s="429"/>
      <c r="D523" s="210"/>
      <c r="E523" s="210"/>
      <c r="F523" s="210"/>
      <c r="G523" s="322"/>
      <c r="H523" s="283"/>
      <c r="I523" s="235"/>
      <c r="J523" s="205"/>
      <c r="K523" s="215"/>
      <c r="L523" s="215"/>
    </row>
    <row r="524" spans="1:12" ht="12.75" hidden="1" customHeight="1">
      <c r="A524" s="247" t="s">
        <v>10</v>
      </c>
      <c r="B524" s="249"/>
      <c r="C524" s="429"/>
      <c r="D524" s="210"/>
      <c r="E524" s="210"/>
      <c r="F524" s="210"/>
      <c r="G524" s="322"/>
      <c r="H524" s="283"/>
      <c r="I524" s="235"/>
      <c r="J524" s="205"/>
      <c r="K524" s="215"/>
      <c r="L524" s="215"/>
    </row>
    <row r="525" spans="1:12" ht="12.75" hidden="1" customHeight="1">
      <c r="A525" s="258" t="s">
        <v>224</v>
      </c>
      <c r="B525" s="259" t="s">
        <v>223</v>
      </c>
      <c r="C525" s="449">
        <v>0</v>
      </c>
      <c r="D525" s="210"/>
      <c r="E525" s="210"/>
      <c r="F525" s="210"/>
      <c r="G525" s="322"/>
      <c r="H525" s="283"/>
      <c r="I525" s="235"/>
      <c r="J525" s="205"/>
      <c r="K525" s="215"/>
      <c r="L525" s="215"/>
    </row>
    <row r="526" spans="1:12" ht="29.25" hidden="1" customHeight="1" thickBot="1">
      <c r="A526" s="258"/>
      <c r="B526" s="259"/>
      <c r="C526" s="413"/>
      <c r="D526" s="210" t="s">
        <v>496</v>
      </c>
      <c r="E526" s="210" t="s">
        <v>495</v>
      </c>
      <c r="F526" s="210" t="s">
        <v>500</v>
      </c>
      <c r="G526" s="454" t="s">
        <v>714</v>
      </c>
      <c r="H526" s="425">
        <v>0</v>
      </c>
      <c r="I526" s="235"/>
      <c r="J526" s="205"/>
      <c r="K526" s="215"/>
      <c r="L526" s="215"/>
    </row>
    <row r="527" spans="1:12" s="90" customFormat="1" ht="13.5" hidden="1" customHeight="1" thickBot="1">
      <c r="A527" s="254" t="s">
        <v>493</v>
      </c>
      <c r="B527" s="255"/>
      <c r="C527" s="417">
        <v>0</v>
      </c>
      <c r="D527" s="234"/>
      <c r="E527" s="234"/>
      <c r="F527" s="234"/>
      <c r="G527" s="418"/>
      <c r="H527" s="282">
        <v>0</v>
      </c>
      <c r="I527" s="236">
        <v>0</v>
      </c>
      <c r="J527" s="223"/>
      <c r="K527" s="229"/>
      <c r="L527" s="229"/>
    </row>
    <row r="528" spans="1:12">
      <c r="A528" s="247" t="s">
        <v>10</v>
      </c>
      <c r="B528" s="249"/>
      <c r="C528" s="429"/>
      <c r="D528" s="210"/>
      <c r="E528" s="210"/>
      <c r="F528" s="210"/>
      <c r="G528" s="322"/>
      <c r="H528" s="283"/>
      <c r="I528" s="235"/>
      <c r="J528" s="205"/>
      <c r="K528" s="215"/>
      <c r="L528" s="215"/>
    </row>
    <row r="529" spans="1:12">
      <c r="A529" s="258" t="s">
        <v>222</v>
      </c>
      <c r="B529" s="259" t="s">
        <v>221</v>
      </c>
      <c r="C529" s="449">
        <v>11850750</v>
      </c>
      <c r="D529" s="210"/>
      <c r="E529" s="210"/>
      <c r="F529" s="210"/>
      <c r="G529" s="322"/>
      <c r="H529" s="283"/>
      <c r="I529" s="235"/>
      <c r="J529" s="205"/>
      <c r="K529" s="215"/>
      <c r="L529" s="215"/>
    </row>
    <row r="530" spans="1:12" ht="29.25" customHeight="1" thickBot="1">
      <c r="A530" s="258"/>
      <c r="B530" s="259"/>
      <c r="C530" s="413"/>
      <c r="D530" s="210" t="s">
        <v>498</v>
      </c>
      <c r="E530" s="210" t="s">
        <v>499</v>
      </c>
      <c r="F530" s="210"/>
      <c r="G530" s="322" t="s">
        <v>641</v>
      </c>
      <c r="H530" s="425">
        <v>11850750</v>
      </c>
      <c r="I530" s="235"/>
      <c r="J530" s="205"/>
      <c r="K530" s="215"/>
      <c r="L530" s="215"/>
    </row>
    <row r="531" spans="1:12" ht="29.25" hidden="1" customHeight="1" thickBot="1">
      <c r="A531" s="258"/>
      <c r="B531" s="259"/>
      <c r="C531" s="413"/>
      <c r="D531" s="210" t="s">
        <v>496</v>
      </c>
      <c r="E531" s="210" t="s">
        <v>495</v>
      </c>
      <c r="F531" s="210">
        <v>13</v>
      </c>
      <c r="G531" s="454" t="s">
        <v>715</v>
      </c>
      <c r="H531" s="425">
        <v>0</v>
      </c>
      <c r="I531" s="235"/>
      <c r="J531" s="205"/>
      <c r="K531" s="215"/>
      <c r="L531" s="215"/>
    </row>
    <row r="532" spans="1:12" s="90" customFormat="1" ht="13.5" thickBot="1">
      <c r="A532" s="254" t="s">
        <v>493</v>
      </c>
      <c r="B532" s="255"/>
      <c r="C532" s="417">
        <v>11850750</v>
      </c>
      <c r="D532" s="234"/>
      <c r="E532" s="234"/>
      <c r="F532" s="234"/>
      <c r="G532" s="418"/>
      <c r="H532" s="282">
        <v>11850750</v>
      </c>
      <c r="I532" s="236">
        <v>0</v>
      </c>
      <c r="J532" s="223"/>
      <c r="K532" s="229"/>
      <c r="L532" s="229"/>
    </row>
    <row r="533" spans="1:12">
      <c r="A533" s="247"/>
      <c r="B533" s="249"/>
      <c r="C533" s="429"/>
      <c r="D533" s="210"/>
      <c r="E533" s="210"/>
      <c r="F533" s="210"/>
      <c r="G533" s="322"/>
      <c r="H533" s="283"/>
      <c r="I533" s="235"/>
      <c r="J533" s="205"/>
      <c r="K533" s="215"/>
      <c r="L533" s="215"/>
    </row>
    <row r="534" spans="1:12">
      <c r="A534" s="247" t="s">
        <v>10</v>
      </c>
      <c r="B534" s="249"/>
      <c r="C534" s="429"/>
      <c r="D534" s="210"/>
      <c r="E534" s="210"/>
      <c r="F534" s="210"/>
      <c r="G534" s="322"/>
      <c r="H534" s="283"/>
      <c r="I534" s="235"/>
      <c r="J534" s="205"/>
      <c r="K534" s="215"/>
      <c r="L534" s="215"/>
    </row>
    <row r="535" spans="1:12">
      <c r="A535" s="258" t="s">
        <v>220</v>
      </c>
      <c r="B535" s="259" t="s">
        <v>219</v>
      </c>
      <c r="C535" s="449">
        <v>242264463.34999999</v>
      </c>
      <c r="D535" s="210"/>
      <c r="E535" s="210"/>
      <c r="F535" s="210"/>
      <c r="G535" s="322"/>
      <c r="H535" s="283"/>
      <c r="I535" s="235"/>
      <c r="J535" s="205"/>
      <c r="K535" s="215"/>
      <c r="L535" s="215"/>
    </row>
    <row r="536" spans="1:12">
      <c r="A536" s="258"/>
      <c r="B536" s="259"/>
      <c r="C536" s="449"/>
      <c r="D536" s="210" t="s">
        <v>498</v>
      </c>
      <c r="E536" s="210">
        <v>30</v>
      </c>
      <c r="F536" s="210"/>
      <c r="G536" s="322" t="s">
        <v>614</v>
      </c>
      <c r="H536" s="283">
        <v>193744251.87</v>
      </c>
      <c r="I536" s="235"/>
      <c r="J536" s="205"/>
      <c r="K536" s="215"/>
      <c r="L536" s="215"/>
    </row>
    <row r="537" spans="1:12">
      <c r="A537" s="232"/>
      <c r="B537" s="250"/>
      <c r="C537" s="217"/>
      <c r="D537" s="210" t="s">
        <v>496</v>
      </c>
      <c r="E537" s="210" t="s">
        <v>497</v>
      </c>
      <c r="F537" s="210">
        <v>52</v>
      </c>
      <c r="G537" s="343" t="s">
        <v>716</v>
      </c>
      <c r="H537" s="281">
        <v>34500000</v>
      </c>
      <c r="I537" s="329"/>
      <c r="J537" s="329"/>
      <c r="K537" s="215"/>
      <c r="L537" s="215"/>
    </row>
    <row r="538" spans="1:12" ht="13.5" thickBot="1">
      <c r="A538" s="232"/>
      <c r="B538" s="210"/>
      <c r="C538" s="416"/>
      <c r="D538" s="210" t="s">
        <v>496</v>
      </c>
      <c r="E538" s="210" t="s">
        <v>497</v>
      </c>
      <c r="F538" s="210">
        <v>59</v>
      </c>
      <c r="G538" s="458" t="s">
        <v>676</v>
      </c>
      <c r="H538" s="283">
        <v>14020211.48</v>
      </c>
      <c r="I538" s="235"/>
      <c r="J538" s="205"/>
      <c r="K538" s="215"/>
      <c r="L538" s="215"/>
    </row>
    <row r="539" spans="1:12" s="90" customFormat="1" ht="13.5" thickBot="1">
      <c r="A539" s="254" t="s">
        <v>493</v>
      </c>
      <c r="B539" s="255"/>
      <c r="C539" s="417">
        <v>242264463.34999999</v>
      </c>
      <c r="D539" s="234"/>
      <c r="E539" s="234"/>
      <c r="F539" s="234"/>
      <c r="G539" s="418"/>
      <c r="H539" s="282">
        <v>242264463.34999999</v>
      </c>
      <c r="I539" s="236">
        <v>0</v>
      </c>
      <c r="J539" s="223"/>
      <c r="K539" s="229"/>
      <c r="L539" s="229"/>
    </row>
    <row r="540" spans="1:12" s="90" customFormat="1" ht="13.5" hidden="1" customHeight="1" thickBot="1">
      <c r="A540" s="318"/>
      <c r="B540" s="319"/>
      <c r="C540" s="426"/>
      <c r="D540" s="280"/>
      <c r="E540" s="280"/>
      <c r="F540" s="280"/>
      <c r="G540" s="410"/>
      <c r="H540" s="427"/>
      <c r="I540" s="236"/>
      <c r="J540" s="223"/>
      <c r="K540" s="229"/>
      <c r="L540" s="229"/>
    </row>
    <row r="541" spans="1:12" ht="13.5" hidden="1" customHeight="1" thickBot="1">
      <c r="A541" s="247"/>
      <c r="B541" s="249"/>
      <c r="C541" s="429"/>
      <c r="D541" s="210"/>
      <c r="E541" s="210"/>
      <c r="F541" s="210"/>
      <c r="G541" s="322"/>
      <c r="H541" s="283"/>
      <c r="I541" s="235"/>
      <c r="J541" s="205"/>
      <c r="K541" s="215"/>
      <c r="L541" s="215"/>
    </row>
    <row r="542" spans="1:12" ht="13.5" hidden="1" customHeight="1" thickBot="1">
      <c r="A542" s="247" t="s">
        <v>10</v>
      </c>
      <c r="B542" s="249"/>
      <c r="C542" s="429"/>
      <c r="D542" s="210"/>
      <c r="E542" s="210"/>
      <c r="F542" s="210"/>
      <c r="G542" s="322"/>
      <c r="H542" s="283"/>
      <c r="I542" s="235"/>
      <c r="J542" s="205"/>
      <c r="K542" s="215"/>
      <c r="L542" s="215"/>
    </row>
    <row r="543" spans="1:12" ht="13.5" hidden="1" customHeight="1" thickBot="1">
      <c r="A543" s="258" t="s">
        <v>218</v>
      </c>
      <c r="B543" s="259" t="s">
        <v>217</v>
      </c>
      <c r="C543" s="449">
        <v>0</v>
      </c>
      <c r="D543" s="210"/>
      <c r="E543" s="210"/>
      <c r="F543" s="210"/>
      <c r="G543" s="322"/>
      <c r="H543" s="283"/>
      <c r="I543" s="235"/>
      <c r="J543" s="205"/>
      <c r="K543" s="215"/>
      <c r="L543" s="215"/>
    </row>
    <row r="544" spans="1:12" ht="29.25" hidden="1" customHeight="1" thickBot="1">
      <c r="A544" s="258"/>
      <c r="B544" s="259"/>
      <c r="C544" s="413"/>
      <c r="D544" s="210" t="s">
        <v>496</v>
      </c>
      <c r="E544" s="210" t="s">
        <v>495</v>
      </c>
      <c r="F544" s="210" t="s">
        <v>494</v>
      </c>
      <c r="G544" s="454" t="s">
        <v>717</v>
      </c>
      <c r="H544" s="425">
        <v>0</v>
      </c>
      <c r="I544" s="235"/>
      <c r="J544" s="205"/>
      <c r="K544" s="215"/>
      <c r="L544" s="215"/>
    </row>
    <row r="545" spans="1:12" s="90" customFormat="1" ht="13.5" hidden="1" customHeight="1" thickBot="1">
      <c r="A545" s="254" t="s">
        <v>493</v>
      </c>
      <c r="B545" s="255"/>
      <c r="C545" s="417">
        <v>0</v>
      </c>
      <c r="D545" s="234"/>
      <c r="E545" s="234"/>
      <c r="F545" s="234"/>
      <c r="G545" s="418"/>
      <c r="H545" s="282">
        <v>0</v>
      </c>
      <c r="I545" s="236">
        <v>0</v>
      </c>
      <c r="J545" s="223"/>
      <c r="K545" s="229"/>
      <c r="L545" s="229"/>
    </row>
    <row r="546" spans="1:12">
      <c r="A546" s="313"/>
      <c r="B546" s="280"/>
      <c r="C546" s="350"/>
      <c r="D546" s="280"/>
      <c r="E546" s="280"/>
      <c r="F546" s="280"/>
      <c r="G546" s="308"/>
      <c r="H546" s="353"/>
      <c r="I546" s="338"/>
      <c r="J546" s="338"/>
      <c r="K546" s="205"/>
      <c r="L546" s="205"/>
    </row>
    <row r="547" spans="1:12">
      <c r="A547" s="245" t="s">
        <v>492</v>
      </c>
      <c r="B547" s="210"/>
      <c r="C547" s="217">
        <v>6808974495.0900002</v>
      </c>
      <c r="D547" s="210"/>
      <c r="E547" s="210"/>
      <c r="F547" s="210"/>
      <c r="G547" s="246"/>
      <c r="H547" s="355">
        <v>6808974495.0900002</v>
      </c>
      <c r="I547" s="355">
        <v>0</v>
      </c>
      <c r="J547" s="217"/>
      <c r="K547" s="235">
        <v>0</v>
      </c>
      <c r="L547" s="222">
        <v>6808974495.0900002</v>
      </c>
    </row>
    <row r="548" spans="1:12" s="89" customFormat="1">
      <c r="A548" s="288" t="s">
        <v>491</v>
      </c>
      <c r="B548" s="214"/>
      <c r="C548" s="244">
        <v>819864006.51999998</v>
      </c>
      <c r="D548" s="214"/>
      <c r="E548" s="214"/>
      <c r="F548" s="214"/>
      <c r="G548" s="279"/>
      <c r="H548" s="321">
        <v>819864006.51999998</v>
      </c>
      <c r="I548" s="321">
        <v>0</v>
      </c>
      <c r="J548" s="244"/>
      <c r="K548" s="272">
        <v>0</v>
      </c>
      <c r="L548" s="304"/>
    </row>
    <row r="549" spans="1:12" ht="13.5" thickBot="1">
      <c r="A549" s="241"/>
      <c r="B549" s="226"/>
      <c r="C549" s="228">
        <v>7628838501.6100006</v>
      </c>
      <c r="D549" s="226"/>
      <c r="E549" s="226"/>
      <c r="F549" s="226"/>
      <c r="G549" s="262"/>
      <c r="H549" s="463">
        <v>7628838501.6100006</v>
      </c>
      <c r="I549" s="463">
        <v>0</v>
      </c>
      <c r="J549" s="217"/>
      <c r="K549" s="235">
        <v>0</v>
      </c>
      <c r="L549" s="215"/>
    </row>
    <row r="550" spans="1:12" ht="13.5" thickBot="1">
      <c r="A550" s="310" t="s">
        <v>490</v>
      </c>
      <c r="B550" s="234"/>
      <c r="C550" s="233">
        <v>7628838501.6100006</v>
      </c>
      <c r="D550" s="311"/>
      <c r="E550" s="311"/>
      <c r="F550" s="311"/>
      <c r="G550" s="312"/>
      <c r="H550" s="383">
        <v>7628838501.6100006</v>
      </c>
      <c r="I550" s="383">
        <v>0</v>
      </c>
      <c r="J550" s="240">
        <v>0</v>
      </c>
      <c r="K550" s="205"/>
      <c r="L550" s="215"/>
    </row>
    <row r="551" spans="1:12">
      <c r="A551" s="313"/>
      <c r="B551" s="280"/>
      <c r="C551" s="464">
        <v>7628838501.6100006</v>
      </c>
      <c r="D551" s="465"/>
      <c r="E551" s="465"/>
      <c r="F551" s="465"/>
      <c r="G551" s="466"/>
      <c r="H551" s="467">
        <v>7628838501.6100006</v>
      </c>
      <c r="I551" s="240">
        <v>0</v>
      </c>
      <c r="J551" s="240"/>
      <c r="K551" s="205"/>
      <c r="L551" s="215"/>
    </row>
    <row r="552" spans="1:12" ht="31.5" customHeight="1">
      <c r="A552" s="196" t="s">
        <v>489</v>
      </c>
      <c r="B552" s="197"/>
      <c r="C552" s="197"/>
      <c r="D552" s="197"/>
      <c r="E552" s="197"/>
      <c r="F552" s="197"/>
      <c r="G552" s="197"/>
      <c r="H552" s="198"/>
      <c r="I552" s="322"/>
      <c r="J552" s="322"/>
      <c r="K552" s="205"/>
      <c r="L552" s="215"/>
    </row>
    <row r="553" spans="1:12">
      <c r="A553" s="232"/>
      <c r="B553" s="210"/>
      <c r="C553" s="240"/>
      <c r="D553" s="218"/>
      <c r="E553" s="218"/>
      <c r="F553" s="218"/>
      <c r="G553" s="264"/>
      <c r="H553" s="359"/>
      <c r="I553" s="240"/>
      <c r="J553" s="240"/>
      <c r="K553" s="205"/>
      <c r="L553" s="215"/>
    </row>
    <row r="554" spans="1:12">
      <c r="A554" s="245" t="s">
        <v>488</v>
      </c>
      <c r="B554" s="210"/>
      <c r="C554" s="240"/>
      <c r="D554" s="218"/>
      <c r="E554" s="218"/>
      <c r="F554" s="218"/>
      <c r="G554" s="264"/>
      <c r="H554" s="359"/>
      <c r="I554" s="240"/>
      <c r="J554" s="240"/>
      <c r="K554" s="205"/>
      <c r="L554" s="215"/>
    </row>
    <row r="555" spans="1:12">
      <c r="A555" s="232"/>
      <c r="B555" s="210"/>
      <c r="C555" s="240"/>
      <c r="D555" s="218"/>
      <c r="E555" s="218"/>
      <c r="F555" s="218"/>
      <c r="G555" s="264"/>
      <c r="H555" s="359"/>
      <c r="I555" s="240"/>
      <c r="J555" s="240"/>
      <c r="K555" s="205"/>
      <c r="L555" s="215"/>
    </row>
    <row r="556" spans="1:12" ht="13.5" thickBot="1">
      <c r="A556" s="360" t="s">
        <v>635</v>
      </c>
      <c r="B556" s="226"/>
      <c r="C556" s="361"/>
      <c r="D556" s="227"/>
      <c r="E556" s="227"/>
      <c r="F556" s="227"/>
      <c r="G556" s="260"/>
      <c r="H556" s="362"/>
      <c r="I556" s="240"/>
      <c r="J556" s="240"/>
      <c r="K556" s="205"/>
      <c r="L556" s="215"/>
    </row>
    <row r="557" spans="1:12">
      <c r="A557" s="205"/>
      <c r="B557" s="205"/>
      <c r="C557" s="205"/>
      <c r="D557" s="205"/>
      <c r="E557" s="205"/>
      <c r="F557" s="205"/>
      <c r="G557" s="205"/>
      <c r="H557" s="242">
        <v>0</v>
      </c>
      <c r="I557" s="205"/>
      <c r="J557" s="222">
        <v>0</v>
      </c>
      <c r="K557" s="205"/>
      <c r="L557" s="215"/>
    </row>
    <row r="558" spans="1:12">
      <c r="A558" s="216"/>
      <c r="B558" s="216"/>
      <c r="C558" s="220">
        <v>0</v>
      </c>
      <c r="D558" s="205"/>
      <c r="E558" s="205"/>
      <c r="F558" s="205"/>
      <c r="G558" s="205"/>
      <c r="H558" s="242">
        <v>0</v>
      </c>
      <c r="I558" s="205"/>
      <c r="J558" s="205"/>
      <c r="K558" s="205"/>
      <c r="L558" s="215"/>
    </row>
    <row r="559" spans="1:12">
      <c r="A559" s="216"/>
      <c r="B559" s="216"/>
      <c r="C559" s="220"/>
      <c r="D559" s="205"/>
      <c r="E559" s="205"/>
      <c r="F559" s="205"/>
      <c r="G559" s="205"/>
      <c r="H559" s="205"/>
      <c r="I559" s="222">
        <v>1175000000</v>
      </c>
      <c r="J559" s="205"/>
      <c r="K559" s="205"/>
      <c r="L559" s="215"/>
    </row>
    <row r="560" spans="1:12">
      <c r="A560" s="216"/>
      <c r="B560" s="216"/>
      <c r="C560" s="220"/>
      <c r="D560" s="205"/>
      <c r="E560" s="205"/>
      <c r="F560" s="205"/>
      <c r="G560" s="205"/>
      <c r="H560" s="205"/>
      <c r="I560" s="205"/>
      <c r="J560" s="205"/>
      <c r="K560" s="205"/>
      <c r="L560" s="215"/>
    </row>
    <row r="561" spans="1:12">
      <c r="A561" s="216"/>
      <c r="B561" s="216"/>
      <c r="C561" s="220"/>
      <c r="D561" s="205"/>
      <c r="E561" s="205"/>
      <c r="F561" s="205"/>
      <c r="G561" s="205"/>
      <c r="H561" s="205"/>
      <c r="I561" s="222">
        <v>1175000000</v>
      </c>
      <c r="J561" s="205"/>
      <c r="K561" s="205"/>
      <c r="L561" s="215"/>
    </row>
    <row r="562" spans="1:12">
      <c r="A562" s="216"/>
      <c r="B562" s="216"/>
      <c r="C562" s="220"/>
      <c r="D562" s="205"/>
      <c r="E562" s="205"/>
      <c r="F562" s="205"/>
      <c r="G562" s="205"/>
      <c r="H562" s="205"/>
      <c r="I562" s="205"/>
      <c r="J562" s="205"/>
      <c r="K562" s="205"/>
      <c r="L562" s="215"/>
    </row>
    <row r="563" spans="1:12">
      <c r="A563" s="216"/>
      <c r="B563" s="216"/>
      <c r="C563" s="220"/>
      <c r="D563" s="205"/>
      <c r="E563" s="205"/>
      <c r="F563" s="205"/>
      <c r="G563" s="205"/>
      <c r="H563" s="205"/>
      <c r="I563" s="205"/>
      <c r="J563" s="205"/>
      <c r="K563" s="205"/>
      <c r="L563" s="215"/>
    </row>
    <row r="564" spans="1:12">
      <c r="A564" s="216"/>
      <c r="B564" s="216"/>
      <c r="C564" s="220"/>
      <c r="D564" s="205"/>
      <c r="E564" s="205"/>
      <c r="F564" s="205"/>
      <c r="G564" s="205"/>
      <c r="H564" s="205"/>
      <c r="I564" s="222">
        <v>118088283.14</v>
      </c>
      <c r="J564" s="205"/>
      <c r="K564" s="205"/>
      <c r="L564" s="215"/>
    </row>
    <row r="565" spans="1:12">
      <c r="A565" s="216"/>
      <c r="B565" s="216"/>
      <c r="C565" s="220"/>
      <c r="D565" s="205"/>
      <c r="E565" s="205"/>
      <c r="F565" s="205"/>
      <c r="G565" s="205"/>
      <c r="H565" s="205"/>
      <c r="I565" s="222">
        <v>1293088283.1400001</v>
      </c>
      <c r="J565" s="215"/>
      <c r="K565" s="215"/>
      <c r="L565" s="215"/>
    </row>
    <row r="566" spans="1:12">
      <c r="A566" s="216"/>
      <c r="B566" s="216"/>
      <c r="C566" s="220"/>
      <c r="D566" s="205"/>
      <c r="E566" s="205"/>
      <c r="F566" s="205"/>
      <c r="G566" s="205"/>
      <c r="H566" s="205"/>
      <c r="I566" s="205"/>
      <c r="J566" s="215"/>
      <c r="K566" s="215"/>
      <c r="L566" s="215"/>
    </row>
    <row r="567" spans="1:12">
      <c r="A567" s="216"/>
      <c r="B567" s="216"/>
      <c r="C567" s="220"/>
      <c r="D567" s="205"/>
      <c r="E567" s="205"/>
      <c r="F567" s="205"/>
      <c r="G567" s="205"/>
      <c r="H567" s="205"/>
      <c r="I567" s="205"/>
      <c r="J567" s="215"/>
      <c r="K567" s="215"/>
      <c r="L567" s="215"/>
    </row>
    <row r="568" spans="1:12">
      <c r="A568" s="216"/>
      <c r="B568" s="216"/>
      <c r="C568" s="220"/>
      <c r="D568" s="205"/>
      <c r="E568" s="205"/>
      <c r="F568" s="205"/>
      <c r="G568" s="205"/>
      <c r="H568" s="205"/>
      <c r="I568" s="205"/>
      <c r="J568" s="215"/>
      <c r="K568" s="215"/>
      <c r="L568" s="215"/>
    </row>
    <row r="569" spans="1:12">
      <c r="A569" s="216"/>
      <c r="B569" s="216"/>
      <c r="C569" s="220"/>
      <c r="D569" s="205"/>
      <c r="E569" s="205"/>
      <c r="F569" s="205"/>
      <c r="G569" s="205"/>
      <c r="H569" s="205"/>
      <c r="I569" s="205"/>
      <c r="J569" s="215"/>
      <c r="K569" s="215"/>
      <c r="L569" s="215"/>
    </row>
    <row r="570" spans="1:12">
      <c r="A570" s="216"/>
      <c r="B570" s="216"/>
      <c r="C570" s="220"/>
      <c r="D570" s="205"/>
      <c r="E570" s="205"/>
      <c r="F570" s="205"/>
      <c r="G570" s="205"/>
      <c r="H570" s="205"/>
      <c r="I570" s="205"/>
      <c r="J570" s="215"/>
      <c r="K570" s="215"/>
      <c r="L570" s="215"/>
    </row>
    <row r="571" spans="1:12">
      <c r="A571" s="216"/>
      <c r="B571" s="216"/>
      <c r="C571" s="220"/>
      <c r="D571" s="205"/>
      <c r="E571" s="205"/>
      <c r="F571" s="205"/>
      <c r="G571" s="205"/>
      <c r="H571" s="205"/>
      <c r="I571" s="205"/>
      <c r="J571" s="215"/>
      <c r="K571" s="215"/>
      <c r="L571" s="215"/>
    </row>
    <row r="572" spans="1:12">
      <c r="A572" s="216"/>
      <c r="B572" s="216"/>
      <c r="C572" s="220"/>
      <c r="D572" s="205"/>
      <c r="E572" s="205"/>
      <c r="F572" s="205"/>
      <c r="G572" s="205"/>
      <c r="H572" s="205"/>
      <c r="I572" s="205"/>
      <c r="J572" s="215"/>
      <c r="K572" s="215"/>
      <c r="L572" s="215"/>
    </row>
    <row r="573" spans="1:12">
      <c r="A573" s="216"/>
      <c r="B573" s="216"/>
      <c r="C573" s="220"/>
      <c r="D573" s="205"/>
      <c r="E573" s="205"/>
      <c r="F573" s="205"/>
      <c r="G573" s="205"/>
      <c r="H573" s="205"/>
      <c r="I573" s="205"/>
      <c r="J573" s="215"/>
      <c r="K573" s="215"/>
      <c r="L573" s="215"/>
    </row>
    <row r="574" spans="1:12">
      <c r="A574" s="216"/>
      <c r="B574" s="216"/>
      <c r="C574" s="220"/>
      <c r="D574" s="205"/>
      <c r="E574" s="205"/>
      <c r="F574" s="205"/>
      <c r="G574" s="205"/>
      <c r="H574" s="205"/>
      <c r="I574" s="205"/>
      <c r="J574" s="215"/>
      <c r="K574" s="215"/>
      <c r="L574" s="215"/>
    </row>
    <row r="575" spans="1:12">
      <c r="A575" s="216"/>
      <c r="B575" s="216"/>
      <c r="C575" s="220"/>
      <c r="D575" s="205"/>
      <c r="E575" s="205"/>
      <c r="F575" s="205"/>
      <c r="G575" s="205"/>
      <c r="H575" s="205"/>
      <c r="I575" s="205"/>
      <c r="J575" s="215"/>
      <c r="K575" s="215"/>
      <c r="L575" s="215"/>
    </row>
    <row r="576" spans="1:12">
      <c r="A576" s="216"/>
      <c r="B576" s="216"/>
      <c r="C576" s="220"/>
      <c r="D576" s="205"/>
      <c r="E576" s="205"/>
      <c r="F576" s="205"/>
      <c r="G576" s="205"/>
      <c r="H576" s="205"/>
      <c r="I576" s="205"/>
      <c r="J576" s="215"/>
      <c r="K576" s="215"/>
      <c r="L576" s="215"/>
    </row>
    <row r="577" spans="1:12">
      <c r="A577" s="216"/>
      <c r="B577" s="216"/>
      <c r="C577" s="220"/>
      <c r="D577" s="205"/>
      <c r="E577" s="205"/>
      <c r="F577" s="205"/>
      <c r="G577" s="205"/>
      <c r="H577" s="205"/>
      <c r="I577" s="205"/>
      <c r="J577" s="215"/>
      <c r="K577" s="215"/>
      <c r="L577" s="215"/>
    </row>
    <row r="578" spans="1:12">
      <c r="A578" s="216"/>
      <c r="B578" s="216"/>
      <c r="C578" s="220"/>
      <c r="D578" s="205"/>
      <c r="E578" s="205"/>
      <c r="F578" s="205"/>
      <c r="G578" s="205"/>
      <c r="H578" s="205"/>
      <c r="I578" s="205"/>
      <c r="J578" s="215"/>
      <c r="K578" s="215"/>
      <c r="L578" s="215"/>
    </row>
    <row r="579" spans="1:12">
      <c r="A579" s="216"/>
      <c r="B579" s="216"/>
      <c r="C579" s="220"/>
      <c r="D579" s="205"/>
      <c r="E579" s="205"/>
      <c r="F579" s="205"/>
      <c r="G579" s="205"/>
      <c r="H579" s="205"/>
      <c r="I579" s="205"/>
      <c r="J579" s="215"/>
      <c r="K579" s="215"/>
      <c r="L579" s="215"/>
    </row>
    <row r="580" spans="1:12">
      <c r="A580" s="216"/>
      <c r="B580" s="216"/>
      <c r="C580" s="220"/>
      <c r="D580" s="205"/>
      <c r="E580" s="205"/>
      <c r="F580" s="205"/>
      <c r="G580" s="205"/>
      <c r="H580" s="205"/>
      <c r="I580" s="205"/>
      <c r="J580" s="215"/>
      <c r="K580" s="215"/>
      <c r="L580" s="215"/>
    </row>
    <row r="581" spans="1:12">
      <c r="A581" s="216"/>
      <c r="B581" s="216"/>
      <c r="C581" s="220"/>
      <c r="D581" s="205"/>
      <c r="E581" s="205"/>
      <c r="F581" s="205"/>
      <c r="G581" s="215"/>
      <c r="H581" s="215"/>
      <c r="I581" s="215"/>
      <c r="J581" s="215"/>
      <c r="K581" s="215"/>
      <c r="L581" s="215"/>
    </row>
    <row r="582" spans="1:12">
      <c r="A582" s="216"/>
      <c r="B582" s="216"/>
      <c r="C582" s="220"/>
      <c r="D582" s="205"/>
      <c r="E582" s="205"/>
      <c r="F582" s="205"/>
      <c r="G582" s="215"/>
      <c r="H582" s="215"/>
      <c r="I582" s="215"/>
      <c r="J582" s="215"/>
      <c r="K582" s="215"/>
      <c r="L582" s="215"/>
    </row>
    <row r="583" spans="1:12">
      <c r="A583" s="216"/>
      <c r="B583" s="216"/>
      <c r="C583" s="220"/>
      <c r="D583" s="205"/>
      <c r="E583" s="205"/>
      <c r="F583" s="205"/>
      <c r="G583" s="215"/>
      <c r="H583" s="215"/>
      <c r="I583" s="215"/>
      <c r="J583" s="215"/>
      <c r="K583" s="215"/>
      <c r="L583" s="215"/>
    </row>
    <row r="584" spans="1:12">
      <c r="A584" s="216"/>
      <c r="B584" s="216"/>
      <c r="C584" s="220"/>
      <c r="D584" s="205"/>
      <c r="E584" s="205"/>
      <c r="F584" s="205"/>
      <c r="G584" s="215"/>
      <c r="H584" s="215"/>
      <c r="I584" s="215"/>
      <c r="J584" s="215"/>
      <c r="K584" s="215"/>
      <c r="L584" s="215"/>
    </row>
    <row r="585" spans="1:12">
      <c r="A585" s="216"/>
      <c r="B585" s="216"/>
      <c r="C585" s="220"/>
      <c r="D585" s="205"/>
      <c r="E585" s="205"/>
      <c r="F585" s="205"/>
      <c r="G585" s="215"/>
      <c r="H585" s="215"/>
      <c r="I585" s="215"/>
      <c r="J585" s="215"/>
      <c r="K585" s="215"/>
      <c r="L585" s="215"/>
    </row>
    <row r="586" spans="1:12">
      <c r="A586" s="216"/>
      <c r="B586" s="216"/>
      <c r="C586" s="220"/>
      <c r="D586" s="205"/>
      <c r="E586" s="205"/>
      <c r="F586" s="205"/>
      <c r="G586" s="215"/>
      <c r="H586" s="215"/>
      <c r="I586" s="215"/>
      <c r="J586" s="215"/>
      <c r="K586" s="215"/>
      <c r="L586" s="215"/>
    </row>
    <row r="587" spans="1:12">
      <c r="A587" s="216"/>
      <c r="B587" s="216"/>
      <c r="C587" s="220"/>
      <c r="D587" s="205"/>
      <c r="E587" s="205"/>
      <c r="F587" s="205"/>
      <c r="G587" s="215"/>
      <c r="H587" s="215"/>
      <c r="I587" s="215"/>
      <c r="J587" s="215"/>
      <c r="K587" s="215"/>
      <c r="L587" s="215"/>
    </row>
    <row r="588" spans="1:12">
      <c r="A588" s="216"/>
      <c r="B588" s="216"/>
      <c r="C588" s="220"/>
      <c r="D588" s="205"/>
      <c r="E588" s="205"/>
      <c r="F588" s="205"/>
      <c r="G588" s="215"/>
      <c r="H588" s="215"/>
      <c r="I588" s="215"/>
      <c r="J588" s="215"/>
      <c r="K588" s="215"/>
      <c r="L588" s="215"/>
    </row>
    <row r="589" spans="1:12">
      <c r="A589" s="216"/>
      <c r="B589" s="216"/>
      <c r="C589" s="220"/>
      <c r="D589" s="205"/>
      <c r="E589" s="205"/>
      <c r="F589" s="205"/>
      <c r="G589" s="215"/>
      <c r="H589" s="215"/>
      <c r="I589" s="215"/>
      <c r="J589" s="215"/>
      <c r="K589" s="215"/>
      <c r="L589" s="215"/>
    </row>
    <row r="590" spans="1:12">
      <c r="A590" s="216"/>
      <c r="B590" s="216"/>
      <c r="C590" s="220"/>
      <c r="D590" s="205"/>
      <c r="E590" s="205"/>
      <c r="F590" s="205"/>
      <c r="G590" s="215"/>
      <c r="H590" s="215"/>
      <c r="I590" s="215"/>
      <c r="J590" s="215"/>
      <c r="K590" s="215"/>
      <c r="L590" s="215"/>
    </row>
    <row r="591" spans="1:12">
      <c r="A591" s="216"/>
      <c r="B591" s="216"/>
      <c r="C591" s="220"/>
      <c r="D591" s="205"/>
      <c r="E591" s="205"/>
      <c r="F591" s="205"/>
      <c r="G591" s="215"/>
      <c r="H591" s="215"/>
      <c r="I591" s="215"/>
      <c r="J591" s="215"/>
      <c r="K591" s="215"/>
      <c r="L591" s="215"/>
    </row>
    <row r="592" spans="1:12">
      <c r="A592" s="216"/>
      <c r="B592" s="216"/>
      <c r="C592" s="220"/>
      <c r="D592" s="205"/>
      <c r="E592" s="205"/>
      <c r="F592" s="205"/>
      <c r="G592" s="215"/>
      <c r="H592" s="215"/>
      <c r="I592" s="215"/>
      <c r="J592" s="215"/>
      <c r="K592" s="215"/>
      <c r="L592" s="215"/>
    </row>
    <row r="593" spans="1:12">
      <c r="A593" s="216"/>
      <c r="B593" s="216"/>
      <c r="C593" s="220"/>
      <c r="D593" s="205"/>
      <c r="E593" s="205"/>
      <c r="F593" s="205"/>
      <c r="G593" s="215"/>
      <c r="H593" s="215"/>
      <c r="I593" s="215"/>
      <c r="J593" s="215"/>
      <c r="K593" s="215"/>
      <c r="L593" s="215"/>
    </row>
    <row r="594" spans="1:12">
      <c r="A594" s="216"/>
      <c r="B594" s="216"/>
      <c r="C594" s="220"/>
      <c r="D594" s="205"/>
      <c r="E594" s="205"/>
      <c r="F594" s="205"/>
      <c r="G594" s="215"/>
      <c r="H594" s="215"/>
      <c r="I594" s="215"/>
      <c r="J594" s="215"/>
      <c r="K594" s="215"/>
      <c r="L594" s="215"/>
    </row>
    <row r="595" spans="1:12">
      <c r="A595" s="216"/>
      <c r="B595" s="216"/>
      <c r="C595" s="220"/>
      <c r="D595" s="205"/>
      <c r="E595" s="205"/>
      <c r="F595" s="205"/>
      <c r="G595" s="215"/>
      <c r="H595" s="215"/>
      <c r="I595" s="215"/>
      <c r="J595" s="215"/>
      <c r="K595" s="215"/>
      <c r="L595" s="215"/>
    </row>
    <row r="596" spans="1:12">
      <c r="A596" s="216"/>
      <c r="B596" s="216"/>
      <c r="C596" s="220"/>
      <c r="D596" s="205"/>
      <c r="E596" s="205"/>
      <c r="F596" s="205"/>
      <c r="G596" s="215"/>
      <c r="H596" s="215"/>
      <c r="I596" s="215"/>
      <c r="J596" s="215"/>
      <c r="K596" s="215"/>
      <c r="L596" s="215"/>
    </row>
    <row r="597" spans="1:12">
      <c r="A597" s="216"/>
      <c r="B597" s="216"/>
      <c r="C597" s="220"/>
      <c r="D597" s="205"/>
      <c r="E597" s="205"/>
      <c r="F597" s="205"/>
      <c r="G597" s="215"/>
      <c r="H597" s="215"/>
      <c r="I597" s="215"/>
      <c r="J597" s="215"/>
      <c r="K597" s="215"/>
      <c r="L597" s="215"/>
    </row>
    <row r="598" spans="1:12">
      <c r="A598" s="216"/>
      <c r="B598" s="216"/>
      <c r="C598" s="220"/>
      <c r="D598" s="205"/>
      <c r="E598" s="205"/>
      <c r="F598" s="205"/>
      <c r="G598" s="215"/>
      <c r="H598" s="215"/>
      <c r="I598" s="215"/>
      <c r="J598" s="215"/>
      <c r="K598" s="215"/>
      <c r="L598" s="215"/>
    </row>
    <row r="599" spans="1:12">
      <c r="A599" s="216"/>
      <c r="B599" s="216"/>
      <c r="C599" s="220"/>
      <c r="D599" s="205"/>
      <c r="E599" s="205"/>
      <c r="F599" s="205"/>
      <c r="G599" s="215"/>
      <c r="H599" s="215"/>
      <c r="I599" s="215"/>
      <c r="J599" s="215"/>
      <c r="K599" s="215"/>
      <c r="L599" s="215"/>
    </row>
    <row r="600" spans="1:12">
      <c r="A600" s="216"/>
      <c r="B600" s="216"/>
      <c r="C600" s="220"/>
      <c r="D600" s="205"/>
      <c r="E600" s="205"/>
      <c r="F600" s="205"/>
      <c r="G600" s="215"/>
      <c r="H600" s="215"/>
      <c r="I600" s="215"/>
      <c r="J600" s="215"/>
      <c r="K600" s="215"/>
      <c r="L600" s="215"/>
    </row>
    <row r="601" spans="1:12">
      <c r="A601" s="216"/>
      <c r="B601" s="216"/>
      <c r="C601" s="220"/>
      <c r="D601" s="205"/>
      <c r="E601" s="205"/>
      <c r="F601" s="205"/>
      <c r="G601" s="215"/>
      <c r="H601" s="215"/>
      <c r="I601" s="215"/>
      <c r="J601" s="215"/>
      <c r="K601" s="215"/>
      <c r="L601" s="215"/>
    </row>
    <row r="602" spans="1:12">
      <c r="A602" s="216"/>
      <c r="B602" s="216"/>
      <c r="C602" s="220"/>
      <c r="D602" s="205"/>
      <c r="E602" s="205"/>
      <c r="F602" s="205"/>
      <c r="G602" s="215"/>
      <c r="H602" s="215"/>
      <c r="I602" s="215"/>
      <c r="J602" s="215"/>
      <c r="K602" s="215"/>
      <c r="L602" s="215"/>
    </row>
    <row r="603" spans="1:12">
      <c r="A603" s="216"/>
      <c r="B603" s="216"/>
      <c r="C603" s="220"/>
      <c r="D603" s="205"/>
      <c r="E603" s="205"/>
      <c r="F603" s="205"/>
      <c r="G603" s="215"/>
      <c r="H603" s="215"/>
      <c r="I603" s="215"/>
      <c r="J603" s="215"/>
      <c r="K603" s="215"/>
      <c r="L603" s="215"/>
    </row>
    <row r="604" spans="1:12">
      <c r="A604" s="216"/>
      <c r="B604" s="216"/>
      <c r="C604" s="220"/>
      <c r="D604" s="205"/>
      <c r="E604" s="205"/>
      <c r="F604" s="205"/>
      <c r="G604" s="215"/>
      <c r="H604" s="215"/>
      <c r="I604" s="215"/>
      <c r="J604" s="215"/>
      <c r="K604" s="215"/>
      <c r="L604" s="215"/>
    </row>
    <row r="605" spans="1:12">
      <c r="A605" s="216"/>
      <c r="B605" s="216"/>
      <c r="C605" s="220"/>
      <c r="D605" s="205"/>
      <c r="E605" s="205"/>
      <c r="F605" s="205"/>
      <c r="G605" s="215"/>
      <c r="H605" s="215"/>
      <c r="I605" s="215"/>
      <c r="J605" s="215"/>
      <c r="K605" s="215"/>
      <c r="L605" s="215"/>
    </row>
    <row r="606" spans="1:12">
      <c r="A606" s="216"/>
      <c r="B606" s="216"/>
      <c r="C606" s="220"/>
      <c r="D606" s="205"/>
      <c r="E606" s="205"/>
      <c r="F606" s="205"/>
      <c r="G606" s="215"/>
      <c r="H606" s="215"/>
      <c r="I606" s="215"/>
      <c r="J606" s="215"/>
      <c r="K606" s="215"/>
      <c r="L606" s="215"/>
    </row>
    <row r="607" spans="1:12">
      <c r="A607" s="216"/>
      <c r="B607" s="216"/>
      <c r="C607" s="220"/>
      <c r="D607" s="205"/>
      <c r="E607" s="205"/>
      <c r="F607" s="205"/>
      <c r="G607" s="215"/>
      <c r="H607" s="215"/>
      <c r="I607" s="215"/>
      <c r="J607" s="215"/>
      <c r="K607" s="215"/>
      <c r="L607" s="215"/>
    </row>
  </sheetData>
  <mergeCells count="6">
    <mergeCell ref="A1:H1"/>
    <mergeCell ref="A2:H2"/>
    <mergeCell ref="A3:H3"/>
    <mergeCell ref="A5:H5"/>
    <mergeCell ref="A4:H4"/>
    <mergeCell ref="A552:H552"/>
  </mergeCells>
  <printOptions horizontalCentered="1" verticalCentered="1"/>
  <pageMargins left="0" right="0" top="0" bottom="0" header="0" footer="0"/>
  <pageSetup scale="47" orientation="landscape" horizontalDpi="4294967294"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Clasific. Económica de Ingresos</vt:lpstr>
      <vt:lpstr>Detalle General de Egresos</vt:lpstr>
      <vt:lpstr>general</vt:lpstr>
      <vt:lpstr>Origen y Aplicación (2)</vt:lpstr>
      <vt:lpstr>'Clasific. Económica de Ingresos'!Área_de_impresión</vt:lpstr>
      <vt:lpstr>'Detalle General de Egresos'!Área_de_impresión</vt:lpstr>
      <vt:lpstr>general!Área_de_impresión</vt:lpstr>
      <vt:lpstr>'Origen y Aplicación (2)'!Área_de_impresión</vt:lpstr>
      <vt:lpstr>'Clasific. Económica de Ingresos'!Títulos_a_imprimir</vt:lpstr>
      <vt:lpstr>general!Títulos_a_imprimir</vt:lpstr>
      <vt:lpstr>'Origen y Aplicación (2)'!Títulos_a_imprimir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ana.alvarado</dc:creator>
  <cp:lastModifiedBy>ana.alvarado</cp:lastModifiedBy>
  <dcterms:created xsi:type="dcterms:W3CDTF">2017-08-09T17:52:03Z</dcterms:created>
  <dcterms:modified xsi:type="dcterms:W3CDTF">2018-12-13T22:08:47Z</dcterms:modified>
</cp:coreProperties>
</file>